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" yWindow="330" windowWidth="19440" windowHeight="9270"/>
  </bookViews>
  <sheets>
    <sheet name="расчет КГС 2020" sheetId="3" r:id="rId1"/>
  </sheets>
  <definedNames>
    <definedName name="_xlnm.Print_Titles" localSheetId="0">'расчет КГС 2020'!$2:$4</definedName>
  </definedNames>
  <calcPr calcId="145621"/>
</workbook>
</file>

<file path=xl/calcChain.xml><?xml version="1.0" encoding="utf-8"?>
<calcChain xmlns="http://schemas.openxmlformats.org/spreadsheetml/2006/main">
  <c r="P5" i="3" l="1"/>
  <c r="D57" i="3"/>
  <c r="C57" i="3"/>
  <c r="G56" i="3"/>
  <c r="J56" i="3" s="1"/>
  <c r="E56" i="3"/>
  <c r="G55" i="3"/>
  <c r="J55" i="3" s="1"/>
  <c r="E55" i="3"/>
  <c r="J54" i="3"/>
  <c r="E54" i="3"/>
  <c r="G53" i="3"/>
  <c r="J53" i="3" s="1"/>
  <c r="E53" i="3"/>
  <c r="G52" i="3"/>
  <c r="J52" i="3" s="1"/>
  <c r="E52" i="3"/>
  <c r="J51" i="3"/>
  <c r="E51" i="3"/>
  <c r="G50" i="3"/>
  <c r="J50" i="3" s="1"/>
  <c r="E50" i="3"/>
  <c r="J49" i="3"/>
  <c r="E49" i="3"/>
  <c r="J48" i="3"/>
  <c r="E48" i="3"/>
  <c r="K48" i="3" s="1"/>
  <c r="G47" i="3"/>
  <c r="J47" i="3" s="1"/>
  <c r="E47" i="3"/>
  <c r="G46" i="3"/>
  <c r="J46" i="3" s="1"/>
  <c r="E46" i="3"/>
  <c r="K46" i="3" s="1"/>
  <c r="J45" i="3"/>
  <c r="E45" i="3"/>
  <c r="G44" i="3"/>
  <c r="J44" i="3" s="1"/>
  <c r="E44" i="3"/>
  <c r="K44" i="3" s="1"/>
  <c r="G43" i="3"/>
  <c r="J43" i="3" s="1"/>
  <c r="E43" i="3"/>
  <c r="G42" i="3"/>
  <c r="J42" i="3" s="1"/>
  <c r="E42" i="3"/>
  <c r="K42" i="3" s="1"/>
  <c r="G41" i="3"/>
  <c r="J41" i="3" s="1"/>
  <c r="E41" i="3"/>
  <c r="G40" i="3"/>
  <c r="J40" i="3" s="1"/>
  <c r="E40" i="3"/>
  <c r="K40" i="3" s="1"/>
  <c r="G39" i="3"/>
  <c r="J39" i="3" s="1"/>
  <c r="E39" i="3"/>
  <c r="G38" i="3"/>
  <c r="J38" i="3" s="1"/>
  <c r="E38" i="3"/>
  <c r="K38" i="3" s="1"/>
  <c r="G37" i="3"/>
  <c r="J37" i="3" s="1"/>
  <c r="E37" i="3"/>
  <c r="G36" i="3"/>
  <c r="J36" i="3" s="1"/>
  <c r="E36" i="3"/>
  <c r="K36" i="3" s="1"/>
  <c r="G35" i="3"/>
  <c r="J35" i="3" s="1"/>
  <c r="E35" i="3"/>
  <c r="G34" i="3"/>
  <c r="J34" i="3" s="1"/>
  <c r="E34" i="3"/>
  <c r="K34" i="3" s="1"/>
  <c r="G33" i="3"/>
  <c r="J33" i="3" s="1"/>
  <c r="E33" i="3"/>
  <c r="G32" i="3"/>
  <c r="J32" i="3" s="1"/>
  <c r="E32" i="3"/>
  <c r="K32" i="3" s="1"/>
  <c r="G31" i="3"/>
  <c r="J31" i="3" s="1"/>
  <c r="E31" i="3"/>
  <c r="J30" i="3"/>
  <c r="E30" i="3"/>
  <c r="K30" i="3" s="1"/>
  <c r="G29" i="3"/>
  <c r="J29" i="3" s="1"/>
  <c r="E29" i="3"/>
  <c r="G28" i="3"/>
  <c r="J28" i="3" s="1"/>
  <c r="E28" i="3"/>
  <c r="K28" i="3" s="1"/>
  <c r="G27" i="3"/>
  <c r="J27" i="3" s="1"/>
  <c r="E27" i="3"/>
  <c r="G26" i="3"/>
  <c r="J26" i="3" s="1"/>
  <c r="E26" i="3"/>
  <c r="K26" i="3" s="1"/>
  <c r="G25" i="3"/>
  <c r="J25" i="3" s="1"/>
  <c r="E25" i="3"/>
  <c r="J24" i="3"/>
  <c r="E24" i="3"/>
  <c r="K24" i="3" s="1"/>
  <c r="G23" i="3"/>
  <c r="J23" i="3" s="1"/>
  <c r="E23" i="3"/>
  <c r="J22" i="3"/>
  <c r="E22" i="3"/>
  <c r="K22" i="3" s="1"/>
  <c r="G21" i="3"/>
  <c r="J21" i="3" s="1"/>
  <c r="E21" i="3"/>
  <c r="G20" i="3"/>
  <c r="J20" i="3" s="1"/>
  <c r="E20" i="3"/>
  <c r="K20" i="3" s="1"/>
  <c r="G19" i="3"/>
  <c r="J19" i="3" s="1"/>
  <c r="E19" i="3"/>
  <c r="G18" i="3"/>
  <c r="J18" i="3" s="1"/>
  <c r="E18" i="3"/>
  <c r="K18" i="3" s="1"/>
  <c r="J17" i="3"/>
  <c r="E17" i="3"/>
  <c r="G16" i="3"/>
  <c r="J16" i="3" s="1"/>
  <c r="E16" i="3"/>
  <c r="K16" i="3" s="1"/>
  <c r="J15" i="3"/>
  <c r="E15" i="3"/>
  <c r="G14" i="3"/>
  <c r="J14" i="3" s="1"/>
  <c r="E14" i="3"/>
  <c r="K14" i="3" s="1"/>
  <c r="G13" i="3"/>
  <c r="J13" i="3" s="1"/>
  <c r="E13" i="3"/>
  <c r="G12" i="3"/>
  <c r="J12" i="3" s="1"/>
  <c r="E12" i="3"/>
  <c r="K12" i="3" s="1"/>
  <c r="G11" i="3"/>
  <c r="J11" i="3" s="1"/>
  <c r="E11" i="3"/>
  <c r="G10" i="3"/>
  <c r="J10" i="3" s="1"/>
  <c r="E10" i="3"/>
  <c r="K10" i="3" s="1"/>
  <c r="J9" i="3"/>
  <c r="E9" i="3"/>
  <c r="J8" i="3"/>
  <c r="E8" i="3"/>
  <c r="J7" i="3"/>
  <c r="E7" i="3"/>
  <c r="J6" i="3"/>
  <c r="E6" i="3"/>
  <c r="K6" i="3" s="1"/>
  <c r="K7" i="3" l="1"/>
  <c r="K9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K41" i="3"/>
  <c r="K43" i="3"/>
  <c r="K45" i="3"/>
  <c r="K47" i="3"/>
  <c r="K49" i="3"/>
  <c r="K51" i="3"/>
  <c r="K55" i="3"/>
  <c r="K8" i="3"/>
  <c r="K50" i="3"/>
  <c r="K52" i="3"/>
  <c r="K56" i="3"/>
  <c r="K54" i="3"/>
  <c r="K53" i="3"/>
  <c r="K11" i="3"/>
  <c r="E57" i="3"/>
  <c r="K57" i="3" l="1"/>
  <c r="L10" i="3" l="1"/>
  <c r="L22" i="3"/>
  <c r="L44" i="3"/>
  <c r="L28" i="3"/>
  <c r="L40" i="3"/>
  <c r="L14" i="3"/>
  <c r="L26" i="3"/>
  <c r="L12" i="3"/>
  <c r="L32" i="3"/>
  <c r="L42" i="3"/>
  <c r="L6" i="3"/>
  <c r="L34" i="3"/>
  <c r="L24" i="3"/>
  <c r="L48" i="3"/>
  <c r="L16" i="3"/>
  <c r="L30" i="3"/>
  <c r="L18" i="3"/>
  <c r="L36" i="3"/>
  <c r="L46" i="3"/>
  <c r="L20" i="3"/>
  <c r="L38" i="3"/>
  <c r="L53" i="3"/>
  <c r="L11" i="3"/>
  <c r="L17" i="3"/>
  <c r="L49" i="3"/>
  <c r="L19" i="3"/>
  <c r="L51" i="3"/>
  <c r="L39" i="3"/>
  <c r="L29" i="3"/>
  <c r="L56" i="3"/>
  <c r="L54" i="3"/>
  <c r="L25" i="3"/>
  <c r="L50" i="3"/>
  <c r="L27" i="3"/>
  <c r="L52" i="3"/>
  <c r="L8" i="3"/>
  <c r="L37" i="3"/>
  <c r="L15" i="3"/>
  <c r="L33" i="3"/>
  <c r="L35" i="3"/>
  <c r="L13" i="3"/>
  <c r="L45" i="3"/>
  <c r="L31" i="3"/>
  <c r="L7" i="3"/>
  <c r="L41" i="3"/>
  <c r="L9" i="3"/>
  <c r="L43" i="3"/>
  <c r="L23" i="3"/>
  <c r="L21" i="3"/>
  <c r="L55" i="3"/>
  <c r="L47" i="3"/>
  <c r="O16" i="3"/>
  <c r="O31" i="3"/>
  <c r="M31" i="3"/>
  <c r="N31" i="3"/>
  <c r="M16" i="3"/>
  <c r="N16" i="3" l="1"/>
  <c r="P31" i="3"/>
  <c r="P16" i="3"/>
  <c r="N47" i="3"/>
  <c r="O47" i="3"/>
  <c r="M47" i="3"/>
  <c r="O39" i="3"/>
  <c r="M39" i="3"/>
  <c r="N39" i="3"/>
  <c r="O37" i="3"/>
  <c r="M37" i="3"/>
  <c r="N37" i="3"/>
  <c r="O43" i="3"/>
  <c r="M43" i="3"/>
  <c r="N43" i="3"/>
  <c r="O33" i="3"/>
  <c r="M33" i="3"/>
  <c r="N33" i="3"/>
  <c r="O52" i="3"/>
  <c r="M52" i="3"/>
  <c r="N52" i="3"/>
  <c r="N49" i="3"/>
  <c r="O49" i="3"/>
  <c r="M49" i="3"/>
  <c r="O44" i="3"/>
  <c r="M44" i="3"/>
  <c r="N44" i="3"/>
  <c r="O36" i="3"/>
  <c r="M36" i="3"/>
  <c r="N36" i="3"/>
  <c r="N50" i="3"/>
  <c r="O50" i="3"/>
  <c r="M50" i="3"/>
  <c r="O9" i="3"/>
  <c r="M9" i="3"/>
  <c r="N9" i="3"/>
  <c r="O26" i="3"/>
  <c r="M26" i="3"/>
  <c r="N26" i="3"/>
  <c r="N18" i="3"/>
  <c r="O18" i="3"/>
  <c r="M18" i="3"/>
  <c r="N13" i="3"/>
  <c r="O13" i="3"/>
  <c r="M13" i="3"/>
  <c r="O7" i="3"/>
  <c r="M7" i="3"/>
  <c r="N7" i="3"/>
  <c r="O8" i="3"/>
  <c r="M8" i="3"/>
  <c r="N8" i="3"/>
  <c r="O53" i="3"/>
  <c r="M53" i="3"/>
  <c r="N53" i="3"/>
  <c r="N46" i="3"/>
  <c r="O46" i="3"/>
  <c r="M46" i="3"/>
  <c r="O38" i="3"/>
  <c r="M38" i="3"/>
  <c r="N38" i="3"/>
  <c r="N54" i="3"/>
  <c r="O54" i="3"/>
  <c r="M54" i="3"/>
  <c r="N45" i="3"/>
  <c r="O45" i="3"/>
  <c r="M45" i="3"/>
  <c r="O27" i="3"/>
  <c r="M27" i="3"/>
  <c r="N27" i="3"/>
  <c r="N14" i="3"/>
  <c r="O14" i="3"/>
  <c r="M14" i="3"/>
  <c r="O10" i="3"/>
  <c r="M10" i="3"/>
  <c r="N10" i="3"/>
  <c r="N17" i="3"/>
  <c r="O17" i="3"/>
  <c r="M17" i="3"/>
  <c r="N23" i="3"/>
  <c r="O23" i="3"/>
  <c r="M23" i="3"/>
  <c r="O24" i="3"/>
  <c r="M24" i="3"/>
  <c r="N24" i="3"/>
  <c r="O35" i="3"/>
  <c r="M35" i="3"/>
  <c r="N35" i="3"/>
  <c r="O41" i="3"/>
  <c r="M41" i="3"/>
  <c r="N41" i="3"/>
  <c r="O20" i="3"/>
  <c r="M20" i="3"/>
  <c r="N20" i="3"/>
  <c r="N55" i="3"/>
  <c r="O55" i="3"/>
  <c r="M55" i="3"/>
  <c r="O40" i="3"/>
  <c r="M40" i="3"/>
  <c r="N40" i="3"/>
  <c r="O32" i="3"/>
  <c r="M32" i="3"/>
  <c r="N32" i="3"/>
  <c r="N30" i="3"/>
  <c r="M30" i="3"/>
  <c r="O30" i="3"/>
  <c r="O28" i="3"/>
  <c r="M28" i="3"/>
  <c r="N28" i="3"/>
  <c r="N22" i="3"/>
  <c r="O22" i="3"/>
  <c r="M22" i="3"/>
  <c r="O15" i="3"/>
  <c r="M15" i="3"/>
  <c r="N15" i="3"/>
  <c r="N11" i="3"/>
  <c r="O11" i="3"/>
  <c r="M11" i="3"/>
  <c r="O19" i="3"/>
  <c r="M19" i="3"/>
  <c r="N19" i="3"/>
  <c r="N56" i="3"/>
  <c r="O56" i="3"/>
  <c r="M56" i="3"/>
  <c r="O48" i="3"/>
  <c r="M48" i="3"/>
  <c r="N48" i="3"/>
  <c r="O42" i="3"/>
  <c r="M42" i="3"/>
  <c r="N42" i="3"/>
  <c r="O34" i="3"/>
  <c r="M34" i="3"/>
  <c r="N34" i="3"/>
  <c r="O51" i="3"/>
  <c r="M51" i="3"/>
  <c r="N51" i="3"/>
  <c r="O29" i="3"/>
  <c r="M29" i="3"/>
  <c r="N29" i="3"/>
  <c r="O25" i="3"/>
  <c r="M25" i="3"/>
  <c r="N25" i="3"/>
  <c r="N12" i="3"/>
  <c r="O12" i="3"/>
  <c r="M12" i="3"/>
  <c r="O21" i="3"/>
  <c r="M21" i="3"/>
  <c r="N21" i="3"/>
  <c r="P21" i="3" l="1"/>
  <c r="P12" i="3"/>
  <c r="P25" i="3"/>
  <c r="P51" i="3"/>
  <c r="P42" i="3"/>
  <c r="P30" i="3"/>
  <c r="P40" i="3"/>
  <c r="P55" i="3"/>
  <c r="P20" i="3"/>
  <c r="P35" i="3"/>
  <c r="P17" i="3"/>
  <c r="P10" i="3"/>
  <c r="P14" i="3"/>
  <c r="P27" i="3"/>
  <c r="P45" i="3"/>
  <c r="P8" i="3"/>
  <c r="P18" i="3"/>
  <c r="P26" i="3"/>
  <c r="P44" i="3"/>
  <c r="P49" i="3"/>
  <c r="P52" i="3"/>
  <c r="P43" i="3"/>
  <c r="P39" i="3"/>
  <c r="P47" i="3"/>
  <c r="P29" i="3"/>
  <c r="P34" i="3"/>
  <c r="P48" i="3"/>
  <c r="P56" i="3"/>
  <c r="P19" i="3"/>
  <c r="P11" i="3"/>
  <c r="P15" i="3"/>
  <c r="P22" i="3"/>
  <c r="P28" i="3"/>
  <c r="P32" i="3"/>
  <c r="P41" i="3"/>
  <c r="P24" i="3"/>
  <c r="P23" i="3"/>
  <c r="P54" i="3"/>
  <c r="P38" i="3"/>
  <c r="P46" i="3"/>
  <c r="P53" i="3"/>
  <c r="P7" i="3"/>
  <c r="P13" i="3"/>
  <c r="P9" i="3"/>
  <c r="P50" i="3"/>
  <c r="P36" i="3"/>
  <c r="P33" i="3"/>
  <c r="P37" i="3"/>
  <c r="L57" i="3"/>
  <c r="N6" i="3"/>
  <c r="N57" i="3" s="1"/>
  <c r="O6" i="3"/>
  <c r="O57" i="3" s="1"/>
  <c r="M6" i="3"/>
  <c r="M57" i="3" l="1"/>
  <c r="P6" i="3"/>
  <c r="P57" i="3" s="1"/>
</calcChain>
</file>

<file path=xl/sharedStrings.xml><?xml version="1.0" encoding="utf-8"?>
<sst xmlns="http://schemas.openxmlformats.org/spreadsheetml/2006/main" count="71" uniqueCount="71">
  <si>
    <t>№ п/п</t>
  </si>
  <si>
    <t>Муниципальное образование</t>
  </si>
  <si>
    <t>Количество дворовых территорий в МО, нуждающихся в благоустройстве  по результатам инвентаризации,
 (ед.)</t>
  </si>
  <si>
    <t>Количество общественных территорий в МО, нуждающихся в благоустройстве  по результатам инвентаризации,
 (ед.)</t>
  </si>
  <si>
    <t>Всего количество территорий МО, нуждающихся в благоустройстве, (ед.)</t>
  </si>
  <si>
    <t>Рейтинговая оценка</t>
  </si>
  <si>
    <t>Статус МО</t>
  </si>
  <si>
    <t>Коэффициент корректировки</t>
  </si>
  <si>
    <t>ФБ</t>
  </si>
  <si>
    <t>Петрозаводский ГО</t>
  </si>
  <si>
    <t>Костомукшский ГО</t>
  </si>
  <si>
    <t>Беломорский МР</t>
  </si>
  <si>
    <t>Летнереченское СП</t>
  </si>
  <si>
    <t>Сосновецкое СП</t>
  </si>
  <si>
    <t>Калевальское ГП</t>
  </si>
  <si>
    <t>Боровское СП</t>
  </si>
  <si>
    <t>Кемский МР</t>
  </si>
  <si>
    <t>Рабочеостровское СП</t>
  </si>
  <si>
    <t>Кондопожское ГП</t>
  </si>
  <si>
    <t>Кончезерское СП</t>
  </si>
  <si>
    <t>Лахденпохский ГП</t>
  </si>
  <si>
    <t>Лоухское ГП</t>
  </si>
  <si>
    <t>Пяозерское ГП</t>
  </si>
  <si>
    <t>Чупинское ГП</t>
  </si>
  <si>
    <t>Медвежьегорское ГП</t>
  </si>
  <si>
    <t>Пиндушское ГП</t>
  </si>
  <si>
    <t>Повенецкое ГП</t>
  </si>
  <si>
    <t>Муезерское ГП</t>
  </si>
  <si>
    <t>Ледмозерское СП</t>
  </si>
  <si>
    <t>Олонецкое ГП</t>
  </si>
  <si>
    <t>Видлицкое СП</t>
  </si>
  <si>
    <t>Ильинское СП</t>
  </si>
  <si>
    <t>Туксинское СП</t>
  </si>
  <si>
    <t>Питкярантское ГП</t>
  </si>
  <si>
    <t>Ляскельское СП</t>
  </si>
  <si>
    <t>Салминское СП</t>
  </si>
  <si>
    <t>Гарнизонное СП</t>
  </si>
  <si>
    <t>Деревянкское СП</t>
  </si>
  <si>
    <t>Деревянское СП</t>
  </si>
  <si>
    <t>Заозерское СП</t>
  </si>
  <si>
    <t>Ладвинское СП</t>
  </si>
  <si>
    <t>Мелиоративное СП</t>
  </si>
  <si>
    <t>Нововилговское СП</t>
  </si>
  <si>
    <t>Шуйское СП</t>
  </si>
  <si>
    <t>Пряжинское ГП</t>
  </si>
  <si>
    <t>Матросское СП</t>
  </si>
  <si>
    <t>Чалнинское СП</t>
  </si>
  <si>
    <t>Эссойльское СП</t>
  </si>
  <si>
    <t>Пудожское ГП</t>
  </si>
  <si>
    <t>Пяльмское СП</t>
  </si>
  <si>
    <t>Шальское СП</t>
  </si>
  <si>
    <t>Сегежское ГП</t>
  </si>
  <si>
    <t>Надвоицкое ГП</t>
  </si>
  <si>
    <t>Сортавальское ГП</t>
  </si>
  <si>
    <t>Вяртсильское ГП</t>
  </si>
  <si>
    <t>Хелюльское ГП</t>
  </si>
  <si>
    <t>Кааламское СП</t>
  </si>
  <si>
    <t>Суоярвское ГП</t>
  </si>
  <si>
    <t>Найстенъярвское СП</t>
  </si>
  <si>
    <t>Поросозерское СП</t>
  </si>
  <si>
    <t>Итого:</t>
  </si>
  <si>
    <t>Цифровизация</t>
  </si>
  <si>
    <t>Комплексность</t>
  </si>
  <si>
    <t>Распределение субсидий местным бюджетам из бюджета Республики Карелия на реализацию мероприятий по формированию современной городской городской среды на 2020 год</t>
  </si>
  <si>
    <t>Всего количество территорий МО, нуждающихся в благоустройстве с учетом коэффициента корректировки</t>
  </si>
  <si>
    <t>Итого</t>
  </si>
  <si>
    <t>Распределение субсидии местным бюджетам, тыс.руб.</t>
  </si>
  <si>
    <t xml:space="preserve">в т.ч. </t>
  </si>
  <si>
    <t>БРК</t>
  </si>
  <si>
    <t>ВСЕГО (ФБ, БРК, БМО), тыс.руб.</t>
  </si>
  <si>
    <t>БМО,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</si>
</sst>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1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1" fontId="3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/>
    <xf numFmtId="164" fontId="10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topLeftCell="A13" zoomScaleNormal="100" zoomScaleSheetLayoutView="120" workbookViewId="0">
      <selection activeCell="N34" sqref="M34:N34"/>
    </sheetView>
  </sheetViews>
  <sheetFormatPr defaultRowHeight="12" x14ac:dyDescent="0.2"/>
  <cols>
    <col min="1" max="1" width="4.33203125" style="7" customWidth="1"/>
    <col min="2" max="2" width="22.1640625" style="6" customWidth="1"/>
    <col min="3" max="5" width="13.1640625" style="8" customWidth="1"/>
    <col min="6" max="6" width="9.1640625" style="24" customWidth="1"/>
    <col min="7" max="9" width="9.1640625" style="4" customWidth="1"/>
    <col min="10" max="11" width="11.6640625" customWidth="1"/>
    <col min="12" max="12" width="18.6640625" customWidth="1"/>
    <col min="13" max="13" width="19.5" bestFit="1" customWidth="1"/>
    <col min="14" max="14" width="16.5" bestFit="1" customWidth="1"/>
    <col min="15" max="15" width="18" bestFit="1" customWidth="1"/>
    <col min="16" max="16" width="18.6640625" style="4" customWidth="1"/>
  </cols>
  <sheetData>
    <row r="1" spans="1:16" ht="78" customHeight="1" x14ac:dyDescent="0.2">
      <c r="A1" s="27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4" customFormat="1" ht="76.900000000000006" customHeight="1" x14ac:dyDescent="0.2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8" t="s">
        <v>7</v>
      </c>
      <c r="G2" s="29"/>
      <c r="H2" s="29"/>
      <c r="I2" s="29"/>
      <c r="J2" s="30"/>
      <c r="K2" s="25" t="s">
        <v>64</v>
      </c>
      <c r="L2" s="25" t="s">
        <v>66</v>
      </c>
      <c r="M2" s="31" t="s">
        <v>67</v>
      </c>
      <c r="N2" s="31"/>
      <c r="O2" s="25" t="s">
        <v>70</v>
      </c>
      <c r="P2" s="25" t="s">
        <v>69</v>
      </c>
    </row>
    <row r="3" spans="1:16" s="4" customFormat="1" ht="76.900000000000006" customHeight="1" x14ac:dyDescent="0.2">
      <c r="A3" s="26"/>
      <c r="B3" s="26"/>
      <c r="C3" s="26"/>
      <c r="D3" s="26"/>
      <c r="E3" s="26"/>
      <c r="F3" s="20" t="s">
        <v>5</v>
      </c>
      <c r="G3" s="9" t="s">
        <v>6</v>
      </c>
      <c r="H3" s="9" t="s">
        <v>61</v>
      </c>
      <c r="I3" s="9" t="s">
        <v>62</v>
      </c>
      <c r="J3" s="9" t="s">
        <v>65</v>
      </c>
      <c r="K3" s="26"/>
      <c r="L3" s="26"/>
      <c r="M3" s="9" t="s">
        <v>8</v>
      </c>
      <c r="N3" s="9" t="s">
        <v>68</v>
      </c>
      <c r="O3" s="32"/>
      <c r="P3" s="26"/>
    </row>
    <row r="4" spans="1:16" s="4" customFormat="1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20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</row>
    <row r="5" spans="1:16" s="11" customFormat="1" ht="15.75" x14ac:dyDescent="0.25">
      <c r="A5" s="9"/>
      <c r="B5" s="9"/>
      <c r="C5" s="1"/>
      <c r="D5" s="1"/>
      <c r="E5" s="1"/>
      <c r="F5" s="21"/>
      <c r="G5" s="13"/>
      <c r="H5" s="13"/>
      <c r="I5" s="13"/>
      <c r="J5" s="13"/>
      <c r="K5" s="13"/>
      <c r="L5" s="14">
        <v>176631.41</v>
      </c>
      <c r="M5" s="10">
        <v>174865.1</v>
      </c>
      <c r="N5" s="10">
        <v>1766.31</v>
      </c>
      <c r="O5" s="15">
        <v>10597.88</v>
      </c>
      <c r="P5" s="14">
        <f>SUM(M5:O5)</f>
        <v>187229.29</v>
      </c>
    </row>
    <row r="6" spans="1:16" s="4" customFormat="1" ht="15.75" x14ac:dyDescent="0.25">
      <c r="A6" s="3">
        <v>1</v>
      </c>
      <c r="B6" s="3" t="s">
        <v>9</v>
      </c>
      <c r="C6" s="17">
        <v>1670</v>
      </c>
      <c r="D6" s="17">
        <v>391</v>
      </c>
      <c r="E6" s="12">
        <f>SUM(C6:D6)</f>
        <v>2061</v>
      </c>
      <c r="F6" s="22">
        <v>1</v>
      </c>
      <c r="G6" s="2">
        <v>1.5</v>
      </c>
      <c r="H6" s="2">
        <v>1.2</v>
      </c>
      <c r="I6" s="2">
        <v>1.2</v>
      </c>
      <c r="J6" s="2">
        <f>F6*G6*H6*I6</f>
        <v>2.1599999999999997</v>
      </c>
      <c r="K6" s="18">
        <f>E6*J6</f>
        <v>4451.7599999999993</v>
      </c>
      <c r="L6" s="16">
        <f>L$5*(K6/K$57)</f>
        <v>85625.846738397493</v>
      </c>
      <c r="M6" s="16">
        <f>L6*99/100</f>
        <v>84769.588271013519</v>
      </c>
      <c r="N6" s="16">
        <f>L6*1/100</f>
        <v>856.2584673839749</v>
      </c>
      <c r="O6" s="16">
        <f>L6*6%</f>
        <v>5137.550804303849</v>
      </c>
      <c r="P6" s="16">
        <f t="shared" ref="P6:P56" si="0">SUM(M6:O6)</f>
        <v>90763.397542701336</v>
      </c>
    </row>
    <row r="7" spans="1:16" s="4" customFormat="1" ht="15.75" x14ac:dyDescent="0.25">
      <c r="A7" s="3">
        <v>2</v>
      </c>
      <c r="B7" s="3" t="s">
        <v>10</v>
      </c>
      <c r="C7" s="17">
        <v>111</v>
      </c>
      <c r="D7" s="17">
        <v>15</v>
      </c>
      <c r="E7" s="12">
        <f t="shared" ref="E7:E56" si="1">SUM(C7:D7)</f>
        <v>126</v>
      </c>
      <c r="F7" s="22">
        <v>1</v>
      </c>
      <c r="G7" s="2">
        <v>1.3</v>
      </c>
      <c r="H7" s="2">
        <v>1</v>
      </c>
      <c r="I7" s="2">
        <v>1.2</v>
      </c>
      <c r="J7" s="2">
        <f t="shared" ref="J7:J55" si="2">F7*G7*H7*I7</f>
        <v>1.56</v>
      </c>
      <c r="K7" s="18">
        <f t="shared" ref="K7:K56" si="3">E7*J7</f>
        <v>196.56</v>
      </c>
      <c r="L7" s="16">
        <f t="shared" ref="L7:L56" si="4">L$5*(K7/K$57)</f>
        <v>3780.6657220738348</v>
      </c>
      <c r="M7" s="16">
        <f t="shared" ref="M7:M56" si="5">L7*99/100</f>
        <v>3742.8590648530967</v>
      </c>
      <c r="N7" s="16">
        <f t="shared" ref="N7:N56" si="6">L7*1/100</f>
        <v>37.806657220738344</v>
      </c>
      <c r="O7" s="16">
        <f t="shared" ref="O7:O56" si="7">L7*6%</f>
        <v>226.83994332443007</v>
      </c>
      <c r="P7" s="16">
        <f t="shared" si="0"/>
        <v>4007.5056653982651</v>
      </c>
    </row>
    <row r="8" spans="1:16" s="4" customFormat="1" ht="15.75" x14ac:dyDescent="0.25">
      <c r="A8" s="3">
        <v>3</v>
      </c>
      <c r="B8" s="3" t="s">
        <v>11</v>
      </c>
      <c r="C8" s="17">
        <v>31</v>
      </c>
      <c r="D8" s="17">
        <v>2</v>
      </c>
      <c r="E8" s="12">
        <f t="shared" si="1"/>
        <v>33</v>
      </c>
      <c r="F8" s="22">
        <v>1</v>
      </c>
      <c r="G8" s="2">
        <v>1.2</v>
      </c>
      <c r="H8" s="2">
        <v>1</v>
      </c>
      <c r="I8" s="2">
        <v>1.2</v>
      </c>
      <c r="J8" s="2">
        <f t="shared" si="2"/>
        <v>1.44</v>
      </c>
      <c r="K8" s="18">
        <f t="shared" si="3"/>
        <v>47.519999999999996</v>
      </c>
      <c r="L8" s="16">
        <f t="shared" si="4"/>
        <v>914.00709764422368</v>
      </c>
      <c r="M8" s="16">
        <f t="shared" si="5"/>
        <v>904.86702666778149</v>
      </c>
      <c r="N8" s="16">
        <f t="shared" si="6"/>
        <v>9.140070976442237</v>
      </c>
      <c r="O8" s="16">
        <f t="shared" si="7"/>
        <v>54.840425858653418</v>
      </c>
      <c r="P8" s="16">
        <f t="shared" si="0"/>
        <v>968.84752350287704</v>
      </c>
    </row>
    <row r="9" spans="1:16" s="4" customFormat="1" ht="15.75" x14ac:dyDescent="0.25">
      <c r="A9" s="3">
        <v>4</v>
      </c>
      <c r="B9" s="3" t="s">
        <v>12</v>
      </c>
      <c r="C9" s="17">
        <v>6</v>
      </c>
      <c r="D9" s="17">
        <v>5</v>
      </c>
      <c r="E9" s="12">
        <f t="shared" si="1"/>
        <v>11</v>
      </c>
      <c r="F9" s="22">
        <v>1</v>
      </c>
      <c r="G9" s="2">
        <v>1</v>
      </c>
      <c r="H9" s="2">
        <v>1</v>
      </c>
      <c r="I9" s="2">
        <v>1.2</v>
      </c>
      <c r="J9" s="2">
        <f t="shared" si="2"/>
        <v>1.2</v>
      </c>
      <c r="K9" s="18">
        <f t="shared" si="3"/>
        <v>13.2</v>
      </c>
      <c r="L9" s="16">
        <f t="shared" si="4"/>
        <v>253.8908604567288</v>
      </c>
      <c r="M9" s="16">
        <f t="shared" si="5"/>
        <v>251.35195185216151</v>
      </c>
      <c r="N9" s="16">
        <f t="shared" si="6"/>
        <v>2.538908604567288</v>
      </c>
      <c r="O9" s="16">
        <f t="shared" si="7"/>
        <v>15.233451627403728</v>
      </c>
      <c r="P9" s="16">
        <f t="shared" si="0"/>
        <v>269.12431208413255</v>
      </c>
    </row>
    <row r="10" spans="1:16" s="4" customFormat="1" ht="15.75" x14ac:dyDescent="0.25">
      <c r="A10" s="3">
        <v>5</v>
      </c>
      <c r="B10" s="3" t="s">
        <v>13</v>
      </c>
      <c r="C10" s="17">
        <v>6</v>
      </c>
      <c r="D10" s="17">
        <v>10</v>
      </c>
      <c r="E10" s="12">
        <f t="shared" si="1"/>
        <v>16</v>
      </c>
      <c r="F10" s="22">
        <v>1</v>
      </c>
      <c r="G10" s="2">
        <f>G9</f>
        <v>1</v>
      </c>
      <c r="H10" s="2">
        <v>1</v>
      </c>
      <c r="I10" s="2">
        <v>1.2</v>
      </c>
      <c r="J10" s="2">
        <f t="shared" si="2"/>
        <v>1.2</v>
      </c>
      <c r="K10" s="18">
        <f t="shared" si="3"/>
        <v>19.2</v>
      </c>
      <c r="L10" s="16">
        <f t="shared" si="4"/>
        <v>369.29579702796917</v>
      </c>
      <c r="M10" s="16">
        <f t="shared" si="5"/>
        <v>365.60283905768949</v>
      </c>
      <c r="N10" s="16">
        <f t="shared" si="6"/>
        <v>3.6929579702796915</v>
      </c>
      <c r="O10" s="16">
        <f t="shared" si="7"/>
        <v>22.15774782167815</v>
      </c>
      <c r="P10" s="16">
        <f t="shared" si="0"/>
        <v>391.4535448496473</v>
      </c>
    </row>
    <row r="11" spans="1:16" s="4" customFormat="1" ht="15.75" x14ac:dyDescent="0.25">
      <c r="A11" s="3">
        <v>6</v>
      </c>
      <c r="B11" s="3" t="s">
        <v>14</v>
      </c>
      <c r="C11" s="17">
        <v>35</v>
      </c>
      <c r="D11" s="17">
        <v>8</v>
      </c>
      <c r="E11" s="12">
        <f t="shared" si="1"/>
        <v>43</v>
      </c>
      <c r="F11" s="22">
        <v>1.5</v>
      </c>
      <c r="G11" s="2">
        <f>G8</f>
        <v>1.2</v>
      </c>
      <c r="H11" s="2">
        <v>1</v>
      </c>
      <c r="I11" s="2">
        <v>1.2</v>
      </c>
      <c r="J11" s="2">
        <f t="shared" si="2"/>
        <v>2.1599999999999997</v>
      </c>
      <c r="K11" s="18">
        <f t="shared" si="3"/>
        <v>92.879999999999981</v>
      </c>
      <c r="L11" s="16">
        <f t="shared" si="4"/>
        <v>1786.4684181228008</v>
      </c>
      <c r="M11" s="16">
        <f t="shared" si="5"/>
        <v>1768.6037339415727</v>
      </c>
      <c r="N11" s="16">
        <f t="shared" si="6"/>
        <v>17.864684181228007</v>
      </c>
      <c r="O11" s="16">
        <f t="shared" si="7"/>
        <v>107.18810508736804</v>
      </c>
      <c r="P11" s="16">
        <f t="shared" si="0"/>
        <v>1893.6565232101689</v>
      </c>
    </row>
    <row r="12" spans="1:16" s="4" customFormat="1" ht="15.75" x14ac:dyDescent="0.25">
      <c r="A12" s="3">
        <v>7</v>
      </c>
      <c r="B12" s="3" t="s">
        <v>15</v>
      </c>
      <c r="C12" s="17">
        <v>12</v>
      </c>
      <c r="D12" s="17">
        <v>11</v>
      </c>
      <c r="E12" s="12">
        <f t="shared" si="1"/>
        <v>23</v>
      </c>
      <c r="F12" s="22">
        <v>1.2</v>
      </c>
      <c r="G12" s="2">
        <f>G9</f>
        <v>1</v>
      </c>
      <c r="H12" s="2">
        <v>1</v>
      </c>
      <c r="I12" s="2">
        <v>1.2</v>
      </c>
      <c r="J12" s="2">
        <f t="shared" si="2"/>
        <v>1.44</v>
      </c>
      <c r="K12" s="18">
        <f t="shared" si="3"/>
        <v>33.119999999999997</v>
      </c>
      <c r="L12" s="16">
        <f t="shared" si="4"/>
        <v>637.03524987324681</v>
      </c>
      <c r="M12" s="16">
        <f t="shared" si="5"/>
        <v>630.66489737451434</v>
      </c>
      <c r="N12" s="16">
        <f t="shared" si="6"/>
        <v>6.3703524987324682</v>
      </c>
      <c r="O12" s="16">
        <f t="shared" si="7"/>
        <v>38.222114992394808</v>
      </c>
      <c r="P12" s="16">
        <f t="shared" si="0"/>
        <v>675.25736486564165</v>
      </c>
    </row>
    <row r="13" spans="1:16" s="4" customFormat="1" ht="15.75" x14ac:dyDescent="0.25">
      <c r="A13" s="3">
        <v>8</v>
      </c>
      <c r="B13" s="3" t="s">
        <v>16</v>
      </c>
      <c r="C13" s="17">
        <v>41</v>
      </c>
      <c r="D13" s="17">
        <v>7</v>
      </c>
      <c r="E13" s="12">
        <f t="shared" si="1"/>
        <v>48</v>
      </c>
      <c r="F13" s="22">
        <v>1</v>
      </c>
      <c r="G13" s="2">
        <f>G8</f>
        <v>1.2</v>
      </c>
      <c r="H13" s="2">
        <v>1</v>
      </c>
      <c r="I13" s="2">
        <v>1.2</v>
      </c>
      <c r="J13" s="2">
        <f t="shared" si="2"/>
        <v>1.44</v>
      </c>
      <c r="K13" s="18">
        <f t="shared" si="3"/>
        <v>69.12</v>
      </c>
      <c r="L13" s="16">
        <f t="shared" si="4"/>
        <v>1329.4648693006891</v>
      </c>
      <c r="M13" s="16">
        <f t="shared" si="5"/>
        <v>1316.170220607682</v>
      </c>
      <c r="N13" s="16">
        <f t="shared" si="6"/>
        <v>13.294648693006891</v>
      </c>
      <c r="O13" s="16">
        <f t="shared" si="7"/>
        <v>79.767892158041349</v>
      </c>
      <c r="P13" s="16">
        <f t="shared" si="0"/>
        <v>1409.2327614587302</v>
      </c>
    </row>
    <row r="14" spans="1:16" s="4" customFormat="1" ht="15.75" x14ac:dyDescent="0.25">
      <c r="A14" s="3">
        <v>9</v>
      </c>
      <c r="B14" s="3" t="s">
        <v>17</v>
      </c>
      <c r="C14" s="17">
        <v>21</v>
      </c>
      <c r="D14" s="17">
        <v>0</v>
      </c>
      <c r="E14" s="12">
        <f t="shared" si="1"/>
        <v>21</v>
      </c>
      <c r="F14" s="22">
        <v>1</v>
      </c>
      <c r="G14" s="2">
        <f>G9</f>
        <v>1</v>
      </c>
      <c r="H14" s="2">
        <v>1</v>
      </c>
      <c r="I14" s="2">
        <v>1.2</v>
      </c>
      <c r="J14" s="2">
        <f t="shared" si="2"/>
        <v>1.2</v>
      </c>
      <c r="K14" s="18">
        <f t="shared" si="3"/>
        <v>25.2</v>
      </c>
      <c r="L14" s="16">
        <f t="shared" si="4"/>
        <v>484.70073359920957</v>
      </c>
      <c r="M14" s="16">
        <f t="shared" si="5"/>
        <v>479.85372626321748</v>
      </c>
      <c r="N14" s="16">
        <f t="shared" si="6"/>
        <v>4.847007335992096</v>
      </c>
      <c r="O14" s="16">
        <f t="shared" si="7"/>
        <v>29.082044015952572</v>
      </c>
      <c r="P14" s="16">
        <f t="shared" si="0"/>
        <v>513.7827776151621</v>
      </c>
    </row>
    <row r="15" spans="1:16" s="4" customFormat="1" ht="15.75" x14ac:dyDescent="0.25">
      <c r="A15" s="3">
        <v>10</v>
      </c>
      <c r="B15" s="3" t="s">
        <v>18</v>
      </c>
      <c r="C15" s="17">
        <v>191</v>
      </c>
      <c r="D15" s="17">
        <v>9</v>
      </c>
      <c r="E15" s="12">
        <f t="shared" si="1"/>
        <v>200</v>
      </c>
      <c r="F15" s="22">
        <v>1.2</v>
      </c>
      <c r="G15" s="2">
        <v>1.3</v>
      </c>
      <c r="H15" s="2">
        <v>1</v>
      </c>
      <c r="I15" s="2">
        <v>1.2</v>
      </c>
      <c r="J15" s="2">
        <f t="shared" si="2"/>
        <v>1.8719999999999999</v>
      </c>
      <c r="K15" s="18">
        <f t="shared" si="3"/>
        <v>374.4</v>
      </c>
      <c r="L15" s="16">
        <f t="shared" si="4"/>
        <v>7201.2680420453989</v>
      </c>
      <c r="M15" s="16">
        <f t="shared" si="5"/>
        <v>7129.2553616249443</v>
      </c>
      <c r="N15" s="16">
        <f t="shared" si="6"/>
        <v>72.012680420453989</v>
      </c>
      <c r="O15" s="16">
        <f t="shared" si="7"/>
        <v>432.07608252272394</v>
      </c>
      <c r="P15" s="16">
        <f t="shared" si="0"/>
        <v>7633.3441245681224</v>
      </c>
    </row>
    <row r="16" spans="1:16" s="4" customFormat="1" ht="15.75" x14ac:dyDescent="0.25">
      <c r="A16" s="3">
        <v>11</v>
      </c>
      <c r="B16" s="3" t="s">
        <v>19</v>
      </c>
      <c r="C16" s="17">
        <v>14</v>
      </c>
      <c r="D16" s="17">
        <v>2</v>
      </c>
      <c r="E16" s="12">
        <f t="shared" si="1"/>
        <v>16</v>
      </c>
      <c r="F16" s="22">
        <v>1.5</v>
      </c>
      <c r="G16" s="2">
        <f>G9</f>
        <v>1</v>
      </c>
      <c r="H16" s="2">
        <v>1</v>
      </c>
      <c r="I16" s="2">
        <v>1.2</v>
      </c>
      <c r="J16" s="2">
        <f t="shared" si="2"/>
        <v>1.7999999999999998</v>
      </c>
      <c r="K16" s="18">
        <f t="shared" si="3"/>
        <v>28.799999999999997</v>
      </c>
      <c r="L16" s="16">
        <f t="shared" si="4"/>
        <v>553.94369554195384</v>
      </c>
      <c r="M16" s="16">
        <f t="shared" si="5"/>
        <v>548.4042585865343</v>
      </c>
      <c r="N16" s="16">
        <f t="shared" si="6"/>
        <v>5.5394369554195384</v>
      </c>
      <c r="O16" s="16">
        <f t="shared" si="7"/>
        <v>33.236621732517229</v>
      </c>
      <c r="P16" s="16">
        <f t="shared" si="0"/>
        <v>587.18031727447112</v>
      </c>
    </row>
    <row r="17" spans="1:16" s="4" customFormat="1" ht="15.75" x14ac:dyDescent="0.25">
      <c r="A17" s="3">
        <v>12</v>
      </c>
      <c r="B17" s="3" t="s">
        <v>20</v>
      </c>
      <c r="C17" s="17">
        <v>86</v>
      </c>
      <c r="D17" s="17">
        <v>11</v>
      </c>
      <c r="E17" s="12">
        <f t="shared" si="1"/>
        <v>97</v>
      </c>
      <c r="F17" s="22">
        <v>1</v>
      </c>
      <c r="G17" s="2">
        <v>1.3</v>
      </c>
      <c r="H17" s="2">
        <v>1</v>
      </c>
      <c r="I17" s="2">
        <v>1.2</v>
      </c>
      <c r="J17" s="2">
        <f t="shared" si="2"/>
        <v>1.56</v>
      </c>
      <c r="K17" s="18">
        <f t="shared" si="3"/>
        <v>151.32</v>
      </c>
      <c r="L17" s="16">
        <f t="shared" si="4"/>
        <v>2910.5125003266821</v>
      </c>
      <c r="M17" s="16">
        <f t="shared" si="5"/>
        <v>2881.4073753234152</v>
      </c>
      <c r="N17" s="16">
        <f t="shared" si="6"/>
        <v>29.105125003266821</v>
      </c>
      <c r="O17" s="16">
        <f t="shared" si="7"/>
        <v>174.63075001960092</v>
      </c>
      <c r="P17" s="16">
        <f t="shared" si="0"/>
        <v>3085.1432503462829</v>
      </c>
    </row>
    <row r="18" spans="1:16" s="4" customFormat="1" ht="15.75" x14ac:dyDescent="0.25">
      <c r="A18" s="3">
        <v>13</v>
      </c>
      <c r="B18" s="3" t="s">
        <v>21</v>
      </c>
      <c r="C18" s="17">
        <v>58</v>
      </c>
      <c r="D18" s="17">
        <v>3</v>
      </c>
      <c r="E18" s="12">
        <f t="shared" si="1"/>
        <v>61</v>
      </c>
      <c r="F18" s="22">
        <v>1.2</v>
      </c>
      <c r="G18" s="2">
        <f>G8</f>
        <v>1.2</v>
      </c>
      <c r="H18" s="2">
        <v>1</v>
      </c>
      <c r="I18" s="2">
        <v>1.2</v>
      </c>
      <c r="J18" s="2">
        <f t="shared" si="2"/>
        <v>1.728</v>
      </c>
      <c r="K18" s="18">
        <f t="shared" si="3"/>
        <v>105.408</v>
      </c>
      <c r="L18" s="16">
        <f t="shared" si="4"/>
        <v>2027.433925683551</v>
      </c>
      <c r="M18" s="16">
        <f t="shared" si="5"/>
        <v>2007.1595864267156</v>
      </c>
      <c r="N18" s="16">
        <f t="shared" si="6"/>
        <v>20.274339256835511</v>
      </c>
      <c r="O18" s="16">
        <f t="shared" si="7"/>
        <v>121.64603554101306</v>
      </c>
      <c r="P18" s="16">
        <f t="shared" si="0"/>
        <v>2149.0799612245642</v>
      </c>
    </row>
    <row r="19" spans="1:16" s="4" customFormat="1" ht="15.75" x14ac:dyDescent="0.25">
      <c r="A19" s="3">
        <v>14</v>
      </c>
      <c r="B19" s="3" t="s">
        <v>22</v>
      </c>
      <c r="C19" s="12">
        <v>6</v>
      </c>
      <c r="D19" s="18">
        <v>6</v>
      </c>
      <c r="E19" s="12">
        <f t="shared" si="1"/>
        <v>12</v>
      </c>
      <c r="F19" s="22">
        <v>1</v>
      </c>
      <c r="G19" s="2">
        <f>G8</f>
        <v>1.2</v>
      </c>
      <c r="H19" s="2">
        <v>1</v>
      </c>
      <c r="I19" s="2">
        <v>1.2</v>
      </c>
      <c r="J19" s="2">
        <f t="shared" si="2"/>
        <v>1.44</v>
      </c>
      <c r="K19" s="18">
        <f t="shared" si="3"/>
        <v>17.28</v>
      </c>
      <c r="L19" s="16">
        <f t="shared" si="4"/>
        <v>332.36621732517227</v>
      </c>
      <c r="M19" s="16">
        <f t="shared" si="5"/>
        <v>329.04255515192051</v>
      </c>
      <c r="N19" s="16">
        <f t="shared" si="6"/>
        <v>3.3236621732517229</v>
      </c>
      <c r="O19" s="16">
        <f t="shared" si="7"/>
        <v>19.941973039510337</v>
      </c>
      <c r="P19" s="16">
        <f t="shared" si="0"/>
        <v>352.30819036468256</v>
      </c>
    </row>
    <row r="20" spans="1:16" s="4" customFormat="1" ht="15.75" x14ac:dyDescent="0.25">
      <c r="A20" s="3">
        <v>15</v>
      </c>
      <c r="B20" s="3" t="s">
        <v>23</v>
      </c>
      <c r="C20" s="17">
        <v>32</v>
      </c>
      <c r="D20" s="17">
        <v>9</v>
      </c>
      <c r="E20" s="12">
        <f t="shared" si="1"/>
        <v>41</v>
      </c>
      <c r="F20" s="22">
        <v>1.5</v>
      </c>
      <c r="G20" s="2">
        <f>G8</f>
        <v>1.2</v>
      </c>
      <c r="H20" s="2">
        <v>1</v>
      </c>
      <c r="I20" s="2">
        <v>1.2</v>
      </c>
      <c r="J20" s="2">
        <f t="shared" si="2"/>
        <v>2.1599999999999997</v>
      </c>
      <c r="K20" s="18">
        <f t="shared" si="3"/>
        <v>88.559999999999988</v>
      </c>
      <c r="L20" s="16">
        <f t="shared" si="4"/>
        <v>1703.3768637915077</v>
      </c>
      <c r="M20" s="16">
        <f t="shared" si="5"/>
        <v>1686.3430951535927</v>
      </c>
      <c r="N20" s="16">
        <f t="shared" si="6"/>
        <v>17.033768637915077</v>
      </c>
      <c r="O20" s="16">
        <f t="shared" si="7"/>
        <v>102.20261182749046</v>
      </c>
      <c r="P20" s="16">
        <f t="shared" si="0"/>
        <v>1805.5794756189982</v>
      </c>
    </row>
    <row r="21" spans="1:16" s="4" customFormat="1" ht="16.149999999999999" customHeight="1" x14ac:dyDescent="0.25">
      <c r="A21" s="3">
        <v>16</v>
      </c>
      <c r="B21" s="3" t="s">
        <v>24</v>
      </c>
      <c r="C21" s="17">
        <v>102</v>
      </c>
      <c r="D21" s="17">
        <v>8</v>
      </c>
      <c r="E21" s="12">
        <f t="shared" si="1"/>
        <v>110</v>
      </c>
      <c r="F21" s="22">
        <v>1</v>
      </c>
      <c r="G21" s="2">
        <f>G8</f>
        <v>1.2</v>
      </c>
      <c r="H21" s="2">
        <v>1</v>
      </c>
      <c r="I21" s="2">
        <v>1.2</v>
      </c>
      <c r="J21" s="2">
        <f t="shared" si="2"/>
        <v>1.44</v>
      </c>
      <c r="K21" s="18">
        <f t="shared" si="3"/>
        <v>158.4</v>
      </c>
      <c r="L21" s="16">
        <f t="shared" si="4"/>
        <v>3046.6903254807457</v>
      </c>
      <c r="M21" s="16">
        <f t="shared" si="5"/>
        <v>3016.2234222259385</v>
      </c>
      <c r="N21" s="16">
        <f t="shared" si="6"/>
        <v>30.466903254807459</v>
      </c>
      <c r="O21" s="16">
        <f t="shared" si="7"/>
        <v>182.80141952884475</v>
      </c>
      <c r="P21" s="16">
        <f t="shared" si="0"/>
        <v>3229.4917450095909</v>
      </c>
    </row>
    <row r="22" spans="1:16" s="4" customFormat="1" ht="15.75" x14ac:dyDescent="0.25">
      <c r="A22" s="3">
        <v>17</v>
      </c>
      <c r="B22" s="3" t="s">
        <v>25</v>
      </c>
      <c r="C22" s="17">
        <v>67</v>
      </c>
      <c r="D22" s="17">
        <v>6</v>
      </c>
      <c r="E22" s="12">
        <f t="shared" si="1"/>
        <v>73</v>
      </c>
      <c r="F22" s="22">
        <v>1.5</v>
      </c>
      <c r="G22" s="2">
        <v>1.3</v>
      </c>
      <c r="H22" s="2">
        <v>1</v>
      </c>
      <c r="I22" s="2">
        <v>1.2</v>
      </c>
      <c r="J22" s="2">
        <f t="shared" si="2"/>
        <v>2.3400000000000003</v>
      </c>
      <c r="K22" s="18">
        <f t="shared" si="3"/>
        <v>170.82000000000002</v>
      </c>
      <c r="L22" s="16">
        <f t="shared" si="4"/>
        <v>3285.5785441832136</v>
      </c>
      <c r="M22" s="16">
        <f t="shared" si="5"/>
        <v>3252.7227587413818</v>
      </c>
      <c r="N22" s="16">
        <f t="shared" si="6"/>
        <v>32.855785441832133</v>
      </c>
      <c r="O22" s="16">
        <f t="shared" si="7"/>
        <v>197.13471265099281</v>
      </c>
      <c r="P22" s="16">
        <f t="shared" si="0"/>
        <v>3482.7132568342067</v>
      </c>
    </row>
    <row r="23" spans="1:16" s="4" customFormat="1" ht="15.75" x14ac:dyDescent="0.25">
      <c r="A23" s="3">
        <v>18</v>
      </c>
      <c r="B23" s="3" t="s">
        <v>26</v>
      </c>
      <c r="C23" s="17">
        <v>21</v>
      </c>
      <c r="D23" s="17">
        <v>4</v>
      </c>
      <c r="E23" s="12">
        <f t="shared" si="1"/>
        <v>25</v>
      </c>
      <c r="F23" s="22">
        <v>1.2</v>
      </c>
      <c r="G23" s="2">
        <f>G8</f>
        <v>1.2</v>
      </c>
      <c r="H23" s="2">
        <v>1</v>
      </c>
      <c r="I23" s="2">
        <v>1.2</v>
      </c>
      <c r="J23" s="2">
        <f t="shared" si="2"/>
        <v>1.728</v>
      </c>
      <c r="K23" s="18">
        <f t="shared" si="3"/>
        <v>43.2</v>
      </c>
      <c r="L23" s="16">
        <f t="shared" si="4"/>
        <v>830.91554331293082</v>
      </c>
      <c r="M23" s="16">
        <f t="shared" si="5"/>
        <v>822.60638787980145</v>
      </c>
      <c r="N23" s="16">
        <f t="shared" si="6"/>
        <v>8.3091554331293089</v>
      </c>
      <c r="O23" s="16">
        <f t="shared" si="7"/>
        <v>49.854932598775846</v>
      </c>
      <c r="P23" s="16">
        <f t="shared" si="0"/>
        <v>880.77047591170651</v>
      </c>
    </row>
    <row r="24" spans="1:16" s="4" customFormat="1" ht="15.75" x14ac:dyDescent="0.25">
      <c r="A24" s="3">
        <v>19</v>
      </c>
      <c r="B24" s="3" t="s">
        <v>27</v>
      </c>
      <c r="C24" s="17">
        <v>54</v>
      </c>
      <c r="D24" s="17">
        <v>11</v>
      </c>
      <c r="E24" s="12">
        <f t="shared" si="1"/>
        <v>65</v>
      </c>
      <c r="F24" s="22">
        <v>1.2</v>
      </c>
      <c r="G24" s="2">
        <v>1.3</v>
      </c>
      <c r="H24" s="2">
        <v>1</v>
      </c>
      <c r="I24" s="2">
        <v>1.2</v>
      </c>
      <c r="J24" s="2">
        <f t="shared" si="2"/>
        <v>1.8719999999999999</v>
      </c>
      <c r="K24" s="18">
        <f t="shared" si="3"/>
        <v>121.67999999999999</v>
      </c>
      <c r="L24" s="16">
        <f t="shared" si="4"/>
        <v>2340.4121136647545</v>
      </c>
      <c r="M24" s="16">
        <f t="shared" si="5"/>
        <v>2317.007992528107</v>
      </c>
      <c r="N24" s="16">
        <f t="shared" si="6"/>
        <v>23.404121136647547</v>
      </c>
      <c r="O24" s="16">
        <f t="shared" si="7"/>
        <v>140.42472681988528</v>
      </c>
      <c r="P24" s="16">
        <f t="shared" si="0"/>
        <v>2480.8368404846397</v>
      </c>
    </row>
    <row r="25" spans="1:16" s="4" customFormat="1" ht="15.75" x14ac:dyDescent="0.25">
      <c r="A25" s="3">
        <v>20</v>
      </c>
      <c r="B25" s="3" t="s">
        <v>28</v>
      </c>
      <c r="C25" s="19">
        <v>17</v>
      </c>
      <c r="D25" s="17">
        <v>3</v>
      </c>
      <c r="E25" s="12">
        <f t="shared" si="1"/>
        <v>20</v>
      </c>
      <c r="F25" s="22">
        <v>1.2</v>
      </c>
      <c r="G25" s="2">
        <f>G9</f>
        <v>1</v>
      </c>
      <c r="H25" s="2">
        <v>1</v>
      </c>
      <c r="I25" s="2">
        <v>1.2</v>
      </c>
      <c r="J25" s="2">
        <f t="shared" si="2"/>
        <v>1.44</v>
      </c>
      <c r="K25" s="18">
        <f t="shared" si="3"/>
        <v>28.799999999999997</v>
      </c>
      <c r="L25" s="16">
        <f t="shared" si="4"/>
        <v>553.94369554195384</v>
      </c>
      <c r="M25" s="16">
        <f t="shared" si="5"/>
        <v>548.4042585865343</v>
      </c>
      <c r="N25" s="16">
        <f t="shared" si="6"/>
        <v>5.5394369554195384</v>
      </c>
      <c r="O25" s="16">
        <f t="shared" si="7"/>
        <v>33.236621732517229</v>
      </c>
      <c r="P25" s="16">
        <f t="shared" si="0"/>
        <v>587.18031727447112</v>
      </c>
    </row>
    <row r="26" spans="1:16" s="4" customFormat="1" ht="15.75" x14ac:dyDescent="0.25">
      <c r="A26" s="3">
        <v>21</v>
      </c>
      <c r="B26" s="3" t="s">
        <v>29</v>
      </c>
      <c r="C26" s="17">
        <v>92</v>
      </c>
      <c r="D26" s="17">
        <v>9</v>
      </c>
      <c r="E26" s="12">
        <f t="shared" si="1"/>
        <v>101</v>
      </c>
      <c r="F26" s="22">
        <v>1</v>
      </c>
      <c r="G26" s="2">
        <f>G8</f>
        <v>1.2</v>
      </c>
      <c r="H26" s="2">
        <v>1</v>
      </c>
      <c r="I26" s="2">
        <v>1.2</v>
      </c>
      <c r="J26" s="2">
        <f t="shared" si="2"/>
        <v>1.44</v>
      </c>
      <c r="K26" s="18">
        <f t="shared" si="3"/>
        <v>145.44</v>
      </c>
      <c r="L26" s="16">
        <f t="shared" si="4"/>
        <v>2797.4156624868665</v>
      </c>
      <c r="M26" s="16">
        <f t="shared" si="5"/>
        <v>2769.4415058619979</v>
      </c>
      <c r="N26" s="16">
        <f t="shared" si="6"/>
        <v>27.974156624868666</v>
      </c>
      <c r="O26" s="16">
        <f t="shared" si="7"/>
        <v>167.84493974921199</v>
      </c>
      <c r="P26" s="16">
        <f t="shared" si="0"/>
        <v>2965.2606022360783</v>
      </c>
    </row>
    <row r="27" spans="1:16" s="4" customFormat="1" ht="15.75" x14ac:dyDescent="0.25">
      <c r="A27" s="3">
        <v>22</v>
      </c>
      <c r="B27" s="3" t="s">
        <v>30</v>
      </c>
      <c r="C27" s="17">
        <v>14</v>
      </c>
      <c r="D27" s="17">
        <v>19</v>
      </c>
      <c r="E27" s="12">
        <f t="shared" si="1"/>
        <v>33</v>
      </c>
      <c r="F27" s="22">
        <v>1.5</v>
      </c>
      <c r="G27" s="2">
        <f>G9</f>
        <v>1</v>
      </c>
      <c r="H27" s="2">
        <v>1</v>
      </c>
      <c r="I27" s="2">
        <v>1.2</v>
      </c>
      <c r="J27" s="2">
        <f t="shared" si="2"/>
        <v>1.7999999999999998</v>
      </c>
      <c r="K27" s="18">
        <f t="shared" si="3"/>
        <v>59.399999999999991</v>
      </c>
      <c r="L27" s="16">
        <f t="shared" si="4"/>
        <v>1142.5088720552797</v>
      </c>
      <c r="M27" s="16">
        <f t="shared" si="5"/>
        <v>1131.0837833347268</v>
      </c>
      <c r="N27" s="16">
        <f t="shared" si="6"/>
        <v>11.425088720552797</v>
      </c>
      <c r="O27" s="16">
        <f t="shared" si="7"/>
        <v>68.550532323316773</v>
      </c>
      <c r="P27" s="16">
        <f t="shared" si="0"/>
        <v>1211.0594043785964</v>
      </c>
    </row>
    <row r="28" spans="1:16" s="4" customFormat="1" ht="15.75" x14ac:dyDescent="0.25">
      <c r="A28" s="3">
        <v>23</v>
      </c>
      <c r="B28" s="3" t="s">
        <v>31</v>
      </c>
      <c r="C28" s="17">
        <v>31</v>
      </c>
      <c r="D28" s="17">
        <v>4</v>
      </c>
      <c r="E28" s="12">
        <f t="shared" si="1"/>
        <v>35</v>
      </c>
      <c r="F28" s="22">
        <v>1.2</v>
      </c>
      <c r="G28" s="2">
        <f>G9</f>
        <v>1</v>
      </c>
      <c r="H28" s="2">
        <v>1</v>
      </c>
      <c r="I28" s="2">
        <v>1.2</v>
      </c>
      <c r="J28" s="2">
        <f t="shared" si="2"/>
        <v>1.44</v>
      </c>
      <c r="K28" s="18">
        <f t="shared" si="3"/>
        <v>50.4</v>
      </c>
      <c r="L28" s="16">
        <f t="shared" si="4"/>
        <v>969.40146719841914</v>
      </c>
      <c r="M28" s="16">
        <f t="shared" si="5"/>
        <v>959.70745252643496</v>
      </c>
      <c r="N28" s="16">
        <f t="shared" si="6"/>
        <v>9.694014671984192</v>
      </c>
      <c r="O28" s="16">
        <f t="shared" si="7"/>
        <v>58.164088031905145</v>
      </c>
      <c r="P28" s="16">
        <f t="shared" si="0"/>
        <v>1027.5655552303242</v>
      </c>
    </row>
    <row r="29" spans="1:16" s="4" customFormat="1" ht="15.75" x14ac:dyDescent="0.25">
      <c r="A29" s="3">
        <v>24</v>
      </c>
      <c r="B29" s="3" t="s">
        <v>32</v>
      </c>
      <c r="C29" s="17">
        <v>46</v>
      </c>
      <c r="D29" s="17">
        <v>5</v>
      </c>
      <c r="E29" s="12">
        <f t="shared" si="1"/>
        <v>51</v>
      </c>
      <c r="F29" s="22">
        <v>1.5</v>
      </c>
      <c r="G29" s="2">
        <f>G9</f>
        <v>1</v>
      </c>
      <c r="H29" s="2">
        <v>1</v>
      </c>
      <c r="I29" s="2">
        <v>1.2</v>
      </c>
      <c r="J29" s="2">
        <f t="shared" si="2"/>
        <v>1.7999999999999998</v>
      </c>
      <c r="K29" s="18">
        <f t="shared" si="3"/>
        <v>91.8</v>
      </c>
      <c r="L29" s="16">
        <f t="shared" si="4"/>
        <v>1765.6955295399775</v>
      </c>
      <c r="M29" s="16">
        <f t="shared" si="5"/>
        <v>1748.0385742445778</v>
      </c>
      <c r="N29" s="16">
        <f t="shared" si="6"/>
        <v>17.656955295399776</v>
      </c>
      <c r="O29" s="16">
        <f t="shared" si="7"/>
        <v>105.94173177239865</v>
      </c>
      <c r="P29" s="16">
        <f t="shared" si="0"/>
        <v>1871.6372613123763</v>
      </c>
    </row>
    <row r="30" spans="1:16" s="4" customFormat="1" ht="15.75" x14ac:dyDescent="0.25">
      <c r="A30" s="3">
        <v>25</v>
      </c>
      <c r="B30" s="3" t="s">
        <v>33</v>
      </c>
      <c r="C30" s="17">
        <v>99</v>
      </c>
      <c r="D30" s="17">
        <v>4</v>
      </c>
      <c r="E30" s="12">
        <f t="shared" si="1"/>
        <v>103</v>
      </c>
      <c r="F30" s="22">
        <v>1</v>
      </c>
      <c r="G30" s="2">
        <v>1.3</v>
      </c>
      <c r="H30" s="2">
        <v>1</v>
      </c>
      <c r="I30" s="2">
        <v>1.2</v>
      </c>
      <c r="J30" s="2">
        <f t="shared" si="2"/>
        <v>1.56</v>
      </c>
      <c r="K30" s="18">
        <f t="shared" si="3"/>
        <v>160.68</v>
      </c>
      <c r="L30" s="16">
        <f t="shared" si="4"/>
        <v>3090.5442013778179</v>
      </c>
      <c r="M30" s="16">
        <f t="shared" si="5"/>
        <v>3059.6387593640397</v>
      </c>
      <c r="N30" s="16">
        <f t="shared" si="6"/>
        <v>30.905442013778178</v>
      </c>
      <c r="O30" s="16">
        <f t="shared" si="7"/>
        <v>185.43265208266908</v>
      </c>
      <c r="P30" s="16">
        <f t="shared" si="0"/>
        <v>3275.9768534604868</v>
      </c>
    </row>
    <row r="31" spans="1:16" s="4" customFormat="1" ht="15.75" x14ac:dyDescent="0.25">
      <c r="A31" s="3">
        <v>26</v>
      </c>
      <c r="B31" s="3" t="s">
        <v>34</v>
      </c>
      <c r="C31" s="17">
        <v>58</v>
      </c>
      <c r="D31" s="17">
        <v>8</v>
      </c>
      <c r="E31" s="12">
        <f t="shared" si="1"/>
        <v>66</v>
      </c>
      <c r="F31" s="22">
        <v>1.2</v>
      </c>
      <c r="G31" s="2">
        <f>G9</f>
        <v>1</v>
      </c>
      <c r="H31" s="2">
        <v>1</v>
      </c>
      <c r="I31" s="2">
        <v>1.2</v>
      </c>
      <c r="J31" s="2">
        <f t="shared" si="2"/>
        <v>1.44</v>
      </c>
      <c r="K31" s="18">
        <f t="shared" si="3"/>
        <v>95.039999999999992</v>
      </c>
      <c r="L31" s="16">
        <f t="shared" si="4"/>
        <v>1828.0141952884474</v>
      </c>
      <c r="M31" s="16">
        <f t="shared" si="5"/>
        <v>1809.734053335563</v>
      </c>
      <c r="N31" s="16">
        <f t="shared" si="6"/>
        <v>18.280141952884474</v>
      </c>
      <c r="O31" s="16">
        <f t="shared" si="7"/>
        <v>109.68085171730684</v>
      </c>
      <c r="P31" s="16">
        <f t="shared" si="0"/>
        <v>1937.6950470057541</v>
      </c>
    </row>
    <row r="32" spans="1:16" s="4" customFormat="1" ht="15.75" x14ac:dyDescent="0.25">
      <c r="A32" s="3">
        <v>27</v>
      </c>
      <c r="B32" s="3" t="s">
        <v>35</v>
      </c>
      <c r="C32" s="17">
        <v>17</v>
      </c>
      <c r="D32" s="17">
        <v>9</v>
      </c>
      <c r="E32" s="12">
        <f t="shared" si="1"/>
        <v>26</v>
      </c>
      <c r="F32" s="22">
        <v>1</v>
      </c>
      <c r="G32" s="2">
        <f>G9</f>
        <v>1</v>
      </c>
      <c r="H32" s="2">
        <v>1</v>
      </c>
      <c r="I32" s="2">
        <v>1.2</v>
      </c>
      <c r="J32" s="2">
        <f t="shared" si="2"/>
        <v>1.2</v>
      </c>
      <c r="K32" s="18">
        <f t="shared" si="3"/>
        <v>31.2</v>
      </c>
      <c r="L32" s="16">
        <f t="shared" si="4"/>
        <v>600.10567017044991</v>
      </c>
      <c r="M32" s="16">
        <f t="shared" si="5"/>
        <v>594.10461346874547</v>
      </c>
      <c r="N32" s="16">
        <f t="shared" si="6"/>
        <v>6.0010567017044991</v>
      </c>
      <c r="O32" s="16">
        <f t="shared" si="7"/>
        <v>36.006340210226995</v>
      </c>
      <c r="P32" s="16">
        <f t="shared" si="0"/>
        <v>636.11201038067691</v>
      </c>
    </row>
    <row r="33" spans="1:16" s="4" customFormat="1" ht="15.75" x14ac:dyDescent="0.25">
      <c r="A33" s="3">
        <v>28</v>
      </c>
      <c r="B33" s="3" t="s">
        <v>36</v>
      </c>
      <c r="C33" s="17">
        <v>15</v>
      </c>
      <c r="D33" s="17">
        <v>2</v>
      </c>
      <c r="E33" s="12">
        <f t="shared" si="1"/>
        <v>17</v>
      </c>
      <c r="F33" s="22">
        <v>1.2</v>
      </c>
      <c r="G33" s="2">
        <f>G9</f>
        <v>1</v>
      </c>
      <c r="H33" s="2">
        <v>1</v>
      </c>
      <c r="I33" s="2">
        <v>1.2</v>
      </c>
      <c r="J33" s="2">
        <f t="shared" si="2"/>
        <v>1.44</v>
      </c>
      <c r="K33" s="18">
        <f t="shared" si="3"/>
        <v>24.48</v>
      </c>
      <c r="L33" s="16">
        <f t="shared" si="4"/>
        <v>470.85214121066076</v>
      </c>
      <c r="M33" s="16">
        <f t="shared" si="5"/>
        <v>466.14361979855414</v>
      </c>
      <c r="N33" s="16">
        <f t="shared" si="6"/>
        <v>4.7085214121066077</v>
      </c>
      <c r="O33" s="16">
        <f t="shared" si="7"/>
        <v>28.251128472639646</v>
      </c>
      <c r="P33" s="16">
        <f t="shared" si="0"/>
        <v>499.10326968330043</v>
      </c>
    </row>
    <row r="34" spans="1:16" s="4" customFormat="1" ht="15.75" x14ac:dyDescent="0.25">
      <c r="A34" s="3">
        <v>29</v>
      </c>
      <c r="B34" s="3" t="s">
        <v>37</v>
      </c>
      <c r="C34" s="17">
        <v>13</v>
      </c>
      <c r="D34" s="17">
        <v>4</v>
      </c>
      <c r="E34" s="12">
        <f t="shared" si="1"/>
        <v>17</v>
      </c>
      <c r="F34" s="22">
        <v>1</v>
      </c>
      <c r="G34" s="2">
        <f>G9</f>
        <v>1</v>
      </c>
      <c r="H34" s="2">
        <v>1</v>
      </c>
      <c r="I34" s="2">
        <v>1.2</v>
      </c>
      <c r="J34" s="33">
        <f t="shared" si="2"/>
        <v>1.2</v>
      </c>
      <c r="K34" s="34">
        <f t="shared" si="3"/>
        <v>20.399999999999999</v>
      </c>
      <c r="L34" s="35">
        <f t="shared" si="4"/>
        <v>392.37678434221721</v>
      </c>
      <c r="M34" s="35">
        <f t="shared" si="5"/>
        <v>388.45301649879502</v>
      </c>
      <c r="N34" s="35">
        <f t="shared" si="6"/>
        <v>3.9237678434221719</v>
      </c>
      <c r="O34" s="35">
        <f t="shared" si="7"/>
        <v>23.542607060533033</v>
      </c>
      <c r="P34" s="35">
        <f t="shared" si="0"/>
        <v>415.91939140275025</v>
      </c>
    </row>
    <row r="35" spans="1:16" s="4" customFormat="1" ht="15.75" x14ac:dyDescent="0.25">
      <c r="A35" s="3">
        <v>30</v>
      </c>
      <c r="B35" s="3" t="s">
        <v>38</v>
      </c>
      <c r="C35" s="17">
        <v>5</v>
      </c>
      <c r="D35" s="17">
        <v>3</v>
      </c>
      <c r="E35" s="12">
        <f t="shared" si="1"/>
        <v>8</v>
      </c>
      <c r="F35" s="22">
        <v>1</v>
      </c>
      <c r="G35" s="2">
        <f>G9</f>
        <v>1</v>
      </c>
      <c r="H35" s="2">
        <v>1</v>
      </c>
      <c r="I35" s="2">
        <v>1.2</v>
      </c>
      <c r="J35" s="2">
        <f t="shared" si="2"/>
        <v>1.2</v>
      </c>
      <c r="K35" s="18">
        <f t="shared" si="3"/>
        <v>9.6</v>
      </c>
      <c r="L35" s="16">
        <f t="shared" si="4"/>
        <v>184.64789851398459</v>
      </c>
      <c r="M35" s="16">
        <f t="shared" si="5"/>
        <v>182.80141952884475</v>
      </c>
      <c r="N35" s="16">
        <f t="shared" si="6"/>
        <v>1.8464789851398458</v>
      </c>
      <c r="O35" s="16">
        <f t="shared" si="7"/>
        <v>11.078873910839075</v>
      </c>
      <c r="P35" s="16">
        <f t="shared" si="0"/>
        <v>195.72677242482365</v>
      </c>
    </row>
    <row r="36" spans="1:16" s="4" customFormat="1" ht="15.75" x14ac:dyDescent="0.25">
      <c r="A36" s="3">
        <v>31</v>
      </c>
      <c r="B36" s="3" t="s">
        <v>39</v>
      </c>
      <c r="C36" s="17">
        <v>14</v>
      </c>
      <c r="D36" s="17">
        <v>6</v>
      </c>
      <c r="E36" s="12">
        <f t="shared" si="1"/>
        <v>20</v>
      </c>
      <c r="F36" s="22">
        <v>1.2</v>
      </c>
      <c r="G36" s="2">
        <f>G9</f>
        <v>1</v>
      </c>
      <c r="H36" s="2">
        <v>1</v>
      </c>
      <c r="I36" s="2">
        <v>1.2</v>
      </c>
      <c r="J36" s="2">
        <f t="shared" si="2"/>
        <v>1.44</v>
      </c>
      <c r="K36" s="18">
        <f t="shared" si="3"/>
        <v>28.799999999999997</v>
      </c>
      <c r="L36" s="16">
        <f t="shared" si="4"/>
        <v>553.94369554195384</v>
      </c>
      <c r="M36" s="16">
        <f t="shared" si="5"/>
        <v>548.4042585865343</v>
      </c>
      <c r="N36" s="16">
        <f t="shared" si="6"/>
        <v>5.5394369554195384</v>
      </c>
      <c r="O36" s="16">
        <f t="shared" si="7"/>
        <v>33.236621732517229</v>
      </c>
      <c r="P36" s="16">
        <f t="shared" si="0"/>
        <v>587.18031727447112</v>
      </c>
    </row>
    <row r="37" spans="1:16" s="4" customFormat="1" ht="15.75" x14ac:dyDescent="0.25">
      <c r="A37" s="3">
        <v>32</v>
      </c>
      <c r="B37" s="3" t="s">
        <v>40</v>
      </c>
      <c r="C37" s="17">
        <v>13</v>
      </c>
      <c r="D37" s="17">
        <v>6</v>
      </c>
      <c r="E37" s="12">
        <f t="shared" si="1"/>
        <v>19</v>
      </c>
      <c r="F37" s="22">
        <v>1</v>
      </c>
      <c r="G37" s="2">
        <f>G9</f>
        <v>1</v>
      </c>
      <c r="H37" s="2">
        <v>1</v>
      </c>
      <c r="I37" s="2">
        <v>1.2</v>
      </c>
      <c r="J37" s="2">
        <f t="shared" si="2"/>
        <v>1.2</v>
      </c>
      <c r="K37" s="18">
        <f t="shared" si="3"/>
        <v>22.8</v>
      </c>
      <c r="L37" s="16">
        <f t="shared" si="4"/>
        <v>438.53875897071345</v>
      </c>
      <c r="M37" s="16">
        <f t="shared" si="5"/>
        <v>434.15337138100631</v>
      </c>
      <c r="N37" s="16">
        <f t="shared" si="6"/>
        <v>4.3853875897071344</v>
      </c>
      <c r="O37" s="16">
        <f t="shared" si="7"/>
        <v>26.312325538242806</v>
      </c>
      <c r="P37" s="16">
        <f t="shared" si="0"/>
        <v>464.85108450895626</v>
      </c>
    </row>
    <row r="38" spans="1:16" s="4" customFormat="1" ht="21.6" customHeight="1" x14ac:dyDescent="0.25">
      <c r="A38" s="3">
        <v>33</v>
      </c>
      <c r="B38" s="3" t="s">
        <v>41</v>
      </c>
      <c r="C38" s="17">
        <v>8</v>
      </c>
      <c r="D38" s="17">
        <v>3</v>
      </c>
      <c r="E38" s="12">
        <f t="shared" si="1"/>
        <v>11</v>
      </c>
      <c r="F38" s="22">
        <v>1</v>
      </c>
      <c r="G38" s="2">
        <f>G9</f>
        <v>1</v>
      </c>
      <c r="H38" s="2">
        <v>1</v>
      </c>
      <c r="I38" s="2">
        <v>1.2</v>
      </c>
      <c r="J38" s="2">
        <f t="shared" si="2"/>
        <v>1.2</v>
      </c>
      <c r="K38" s="18">
        <f t="shared" si="3"/>
        <v>13.2</v>
      </c>
      <c r="L38" s="16">
        <f t="shared" si="4"/>
        <v>253.8908604567288</v>
      </c>
      <c r="M38" s="16">
        <f t="shared" si="5"/>
        <v>251.35195185216151</v>
      </c>
      <c r="N38" s="16">
        <f t="shared" si="6"/>
        <v>2.538908604567288</v>
      </c>
      <c r="O38" s="16">
        <f t="shared" si="7"/>
        <v>15.233451627403728</v>
      </c>
      <c r="P38" s="16">
        <f t="shared" si="0"/>
        <v>269.12431208413255</v>
      </c>
    </row>
    <row r="39" spans="1:16" s="4" customFormat="1" ht="20.25" customHeight="1" x14ac:dyDescent="0.25">
      <c r="A39" s="3">
        <v>34</v>
      </c>
      <c r="B39" s="3" t="s">
        <v>42</v>
      </c>
      <c r="C39" s="17">
        <v>8</v>
      </c>
      <c r="D39" s="17">
        <v>14</v>
      </c>
      <c r="E39" s="12">
        <f t="shared" si="1"/>
        <v>22</v>
      </c>
      <c r="F39" s="22">
        <v>1.5</v>
      </c>
      <c r="G39" s="2">
        <f>G9</f>
        <v>1</v>
      </c>
      <c r="H39" s="2">
        <v>1</v>
      </c>
      <c r="I39" s="2">
        <v>1.2</v>
      </c>
      <c r="J39" s="2">
        <f t="shared" si="2"/>
        <v>1.7999999999999998</v>
      </c>
      <c r="K39" s="18">
        <f t="shared" si="3"/>
        <v>39.599999999999994</v>
      </c>
      <c r="L39" s="16">
        <f t="shared" si="4"/>
        <v>761.67258137018632</v>
      </c>
      <c r="M39" s="16">
        <f t="shared" si="5"/>
        <v>754.0558555564844</v>
      </c>
      <c r="N39" s="16">
        <f t="shared" si="6"/>
        <v>7.616725813701863</v>
      </c>
      <c r="O39" s="16">
        <f t="shared" si="7"/>
        <v>45.70035488221118</v>
      </c>
      <c r="P39" s="16">
        <f t="shared" si="0"/>
        <v>807.37293625239749</v>
      </c>
    </row>
    <row r="40" spans="1:16" s="4" customFormat="1" ht="20.45" customHeight="1" x14ac:dyDescent="0.25">
      <c r="A40" s="3">
        <v>35</v>
      </c>
      <c r="B40" s="3" t="s">
        <v>43</v>
      </c>
      <c r="C40" s="17">
        <v>14</v>
      </c>
      <c r="D40" s="17">
        <v>10</v>
      </c>
      <c r="E40" s="12">
        <f t="shared" si="1"/>
        <v>24</v>
      </c>
      <c r="F40" s="22">
        <v>1</v>
      </c>
      <c r="G40" s="2">
        <f>G9</f>
        <v>1</v>
      </c>
      <c r="H40" s="2">
        <v>1</v>
      </c>
      <c r="I40" s="2">
        <v>1.2</v>
      </c>
      <c r="J40" s="2">
        <f t="shared" si="2"/>
        <v>1.2</v>
      </c>
      <c r="K40" s="18">
        <f t="shared" si="3"/>
        <v>28.799999999999997</v>
      </c>
      <c r="L40" s="16">
        <f t="shared" si="4"/>
        <v>553.94369554195384</v>
      </c>
      <c r="M40" s="16">
        <f t="shared" si="5"/>
        <v>548.4042585865343</v>
      </c>
      <c r="N40" s="16">
        <f t="shared" si="6"/>
        <v>5.5394369554195384</v>
      </c>
      <c r="O40" s="16">
        <f t="shared" si="7"/>
        <v>33.236621732517229</v>
      </c>
      <c r="P40" s="16">
        <f t="shared" si="0"/>
        <v>587.18031727447112</v>
      </c>
    </row>
    <row r="41" spans="1:16" s="4" customFormat="1" ht="15.75" x14ac:dyDescent="0.25">
      <c r="A41" s="3">
        <v>36</v>
      </c>
      <c r="B41" s="3" t="s">
        <v>44</v>
      </c>
      <c r="C41" s="17">
        <v>12</v>
      </c>
      <c r="D41" s="17">
        <v>5</v>
      </c>
      <c r="E41" s="12">
        <f t="shared" si="1"/>
        <v>17</v>
      </c>
      <c r="F41" s="22">
        <v>1.5</v>
      </c>
      <c r="G41" s="2">
        <f>G8</f>
        <v>1.2</v>
      </c>
      <c r="H41" s="2">
        <v>1</v>
      </c>
      <c r="I41" s="2">
        <v>1.2</v>
      </c>
      <c r="J41" s="2">
        <f t="shared" si="2"/>
        <v>2.1599999999999997</v>
      </c>
      <c r="K41" s="18">
        <f t="shared" si="3"/>
        <v>36.719999999999992</v>
      </c>
      <c r="L41" s="16">
        <f t="shared" si="4"/>
        <v>706.27821181599097</v>
      </c>
      <c r="M41" s="16">
        <f t="shared" si="5"/>
        <v>699.21542969783115</v>
      </c>
      <c r="N41" s="16">
        <f t="shared" si="6"/>
        <v>7.0627821181599097</v>
      </c>
      <c r="O41" s="16">
        <f t="shared" si="7"/>
        <v>42.376692708959453</v>
      </c>
      <c r="P41" s="16">
        <f t="shared" si="0"/>
        <v>748.65490452495055</v>
      </c>
    </row>
    <row r="42" spans="1:16" s="4" customFormat="1" ht="15.75" x14ac:dyDescent="0.25">
      <c r="A42" s="3">
        <v>37</v>
      </c>
      <c r="B42" s="3" t="s">
        <v>45</v>
      </c>
      <c r="C42" s="17">
        <v>5</v>
      </c>
      <c r="D42" s="17">
        <v>4</v>
      </c>
      <c r="E42" s="12">
        <f t="shared" si="1"/>
        <v>9</v>
      </c>
      <c r="F42" s="22">
        <v>1</v>
      </c>
      <c r="G42" s="2">
        <f>G9</f>
        <v>1</v>
      </c>
      <c r="H42" s="2">
        <v>1</v>
      </c>
      <c r="I42" s="2">
        <v>1.2</v>
      </c>
      <c r="J42" s="2">
        <f t="shared" si="2"/>
        <v>1.2</v>
      </c>
      <c r="K42" s="18">
        <f t="shared" si="3"/>
        <v>10.799999999999999</v>
      </c>
      <c r="L42" s="16">
        <f t="shared" si="4"/>
        <v>207.72888582823268</v>
      </c>
      <c r="M42" s="16">
        <f t="shared" si="5"/>
        <v>205.65159696995033</v>
      </c>
      <c r="N42" s="16">
        <f t="shared" si="6"/>
        <v>2.0772888582823268</v>
      </c>
      <c r="O42" s="16">
        <f t="shared" si="7"/>
        <v>12.46373314969396</v>
      </c>
      <c r="P42" s="16">
        <f t="shared" si="0"/>
        <v>220.1926189779266</v>
      </c>
    </row>
    <row r="43" spans="1:16" s="4" customFormat="1" ht="15.75" x14ac:dyDescent="0.25">
      <c r="A43" s="3">
        <v>38</v>
      </c>
      <c r="B43" s="3" t="s">
        <v>46</v>
      </c>
      <c r="C43" s="17">
        <v>3</v>
      </c>
      <c r="D43" s="17">
        <v>3</v>
      </c>
      <c r="E43" s="12">
        <f t="shared" si="1"/>
        <v>6</v>
      </c>
      <c r="F43" s="22">
        <v>1</v>
      </c>
      <c r="G43" s="2">
        <f>G9</f>
        <v>1</v>
      </c>
      <c r="H43" s="2">
        <v>1</v>
      </c>
      <c r="I43" s="2">
        <v>1.2</v>
      </c>
      <c r="J43" s="2">
        <f t="shared" si="2"/>
        <v>1.2</v>
      </c>
      <c r="K43" s="18">
        <f t="shared" si="3"/>
        <v>7.1999999999999993</v>
      </c>
      <c r="L43" s="16">
        <f t="shared" si="4"/>
        <v>138.48592388548846</v>
      </c>
      <c r="M43" s="16">
        <f t="shared" si="5"/>
        <v>137.10106464663357</v>
      </c>
      <c r="N43" s="16">
        <f t="shared" si="6"/>
        <v>1.3848592388548846</v>
      </c>
      <c r="O43" s="16">
        <f t="shared" si="7"/>
        <v>8.3091554331293072</v>
      </c>
      <c r="P43" s="16">
        <f t="shared" si="0"/>
        <v>146.79507931861778</v>
      </c>
    </row>
    <row r="44" spans="1:16" s="4" customFormat="1" ht="15.75" x14ac:dyDescent="0.25">
      <c r="A44" s="3">
        <v>39</v>
      </c>
      <c r="B44" s="3" t="s">
        <v>47</v>
      </c>
      <c r="C44" s="17">
        <v>8</v>
      </c>
      <c r="D44" s="17">
        <v>13</v>
      </c>
      <c r="E44" s="12">
        <f t="shared" si="1"/>
        <v>21</v>
      </c>
      <c r="F44" s="22">
        <v>1</v>
      </c>
      <c r="G44" s="2">
        <f>G9</f>
        <v>1</v>
      </c>
      <c r="H44" s="2">
        <v>1</v>
      </c>
      <c r="I44" s="2">
        <v>1.2</v>
      </c>
      <c r="J44" s="2">
        <f t="shared" si="2"/>
        <v>1.2</v>
      </c>
      <c r="K44" s="18">
        <f t="shared" si="3"/>
        <v>25.2</v>
      </c>
      <c r="L44" s="16">
        <f t="shared" si="4"/>
        <v>484.70073359920957</v>
      </c>
      <c r="M44" s="16">
        <f t="shared" si="5"/>
        <v>479.85372626321748</v>
      </c>
      <c r="N44" s="16">
        <f t="shared" si="6"/>
        <v>4.847007335992096</v>
      </c>
      <c r="O44" s="16">
        <f t="shared" si="7"/>
        <v>29.082044015952572</v>
      </c>
      <c r="P44" s="16">
        <f t="shared" si="0"/>
        <v>513.7827776151621</v>
      </c>
    </row>
    <row r="45" spans="1:16" s="4" customFormat="1" ht="15.75" x14ac:dyDescent="0.25">
      <c r="A45" s="3">
        <v>40</v>
      </c>
      <c r="B45" s="3" t="s">
        <v>48</v>
      </c>
      <c r="C45" s="17">
        <v>249</v>
      </c>
      <c r="D45" s="17">
        <v>5</v>
      </c>
      <c r="E45" s="12">
        <f t="shared" si="1"/>
        <v>254</v>
      </c>
      <c r="F45" s="22">
        <v>1.2</v>
      </c>
      <c r="G45" s="2">
        <v>1.3</v>
      </c>
      <c r="H45" s="2">
        <v>1</v>
      </c>
      <c r="I45" s="2">
        <v>1.2</v>
      </c>
      <c r="J45" s="2">
        <f t="shared" si="2"/>
        <v>1.8719999999999999</v>
      </c>
      <c r="K45" s="18">
        <f t="shared" si="3"/>
        <v>475.48799999999994</v>
      </c>
      <c r="L45" s="16">
        <f t="shared" si="4"/>
        <v>9145.6104133976551</v>
      </c>
      <c r="M45" s="16">
        <f t="shared" si="5"/>
        <v>9054.1543092636784</v>
      </c>
      <c r="N45" s="16">
        <f t="shared" si="6"/>
        <v>91.456104133976552</v>
      </c>
      <c r="O45" s="16">
        <f t="shared" si="7"/>
        <v>548.73662480385929</v>
      </c>
      <c r="P45" s="16">
        <f t="shared" si="0"/>
        <v>9694.3470382015148</v>
      </c>
    </row>
    <row r="46" spans="1:16" s="4" customFormat="1" ht="15.75" x14ac:dyDescent="0.25">
      <c r="A46" s="3">
        <v>41</v>
      </c>
      <c r="B46" s="3" t="s">
        <v>49</v>
      </c>
      <c r="C46" s="17">
        <v>1</v>
      </c>
      <c r="D46" s="17">
        <v>8</v>
      </c>
      <c r="E46" s="12">
        <f t="shared" si="1"/>
        <v>9</v>
      </c>
      <c r="F46" s="22">
        <v>1</v>
      </c>
      <c r="G46" s="2">
        <f>G9</f>
        <v>1</v>
      </c>
      <c r="H46" s="2">
        <v>1</v>
      </c>
      <c r="I46" s="2">
        <v>1.2</v>
      </c>
      <c r="J46" s="2">
        <f t="shared" si="2"/>
        <v>1.2</v>
      </c>
      <c r="K46" s="18">
        <f t="shared" si="3"/>
        <v>10.799999999999999</v>
      </c>
      <c r="L46" s="16">
        <f t="shared" si="4"/>
        <v>207.72888582823268</v>
      </c>
      <c r="M46" s="16">
        <f t="shared" si="5"/>
        <v>205.65159696995033</v>
      </c>
      <c r="N46" s="16">
        <f t="shared" si="6"/>
        <v>2.0772888582823268</v>
      </c>
      <c r="O46" s="16">
        <f t="shared" si="7"/>
        <v>12.46373314969396</v>
      </c>
      <c r="P46" s="16">
        <f t="shared" si="0"/>
        <v>220.1926189779266</v>
      </c>
    </row>
    <row r="47" spans="1:16" s="4" customFormat="1" ht="15.75" x14ac:dyDescent="0.25">
      <c r="A47" s="3">
        <v>42</v>
      </c>
      <c r="B47" s="3" t="s">
        <v>50</v>
      </c>
      <c r="C47" s="17">
        <v>12</v>
      </c>
      <c r="D47" s="17">
        <v>16</v>
      </c>
      <c r="E47" s="12">
        <f t="shared" si="1"/>
        <v>28</v>
      </c>
      <c r="F47" s="22">
        <v>1</v>
      </c>
      <c r="G47" s="2">
        <f>G9</f>
        <v>1</v>
      </c>
      <c r="H47" s="2">
        <v>1</v>
      </c>
      <c r="I47" s="2">
        <v>1.2</v>
      </c>
      <c r="J47" s="2">
        <f t="shared" si="2"/>
        <v>1.2</v>
      </c>
      <c r="K47" s="18">
        <f t="shared" si="3"/>
        <v>33.6</v>
      </c>
      <c r="L47" s="16">
        <f t="shared" si="4"/>
        <v>646.26764479894609</v>
      </c>
      <c r="M47" s="16">
        <f t="shared" si="5"/>
        <v>639.80496835095664</v>
      </c>
      <c r="N47" s="16">
        <f t="shared" si="6"/>
        <v>6.4626764479894607</v>
      </c>
      <c r="O47" s="16">
        <f t="shared" si="7"/>
        <v>38.776058687936761</v>
      </c>
      <c r="P47" s="16">
        <f t="shared" si="0"/>
        <v>685.04370348688281</v>
      </c>
    </row>
    <row r="48" spans="1:16" s="4" customFormat="1" ht="15.75" x14ac:dyDescent="0.25">
      <c r="A48" s="3">
        <v>43</v>
      </c>
      <c r="B48" s="3" t="s">
        <v>51</v>
      </c>
      <c r="C48" s="17">
        <v>296</v>
      </c>
      <c r="D48" s="17">
        <v>14</v>
      </c>
      <c r="E48" s="12">
        <f t="shared" si="1"/>
        <v>310</v>
      </c>
      <c r="F48" s="22">
        <v>1</v>
      </c>
      <c r="G48" s="2">
        <v>1.3</v>
      </c>
      <c r="H48" s="2">
        <v>1</v>
      </c>
      <c r="I48" s="2">
        <v>1.2</v>
      </c>
      <c r="J48" s="2">
        <f t="shared" si="2"/>
        <v>1.56</v>
      </c>
      <c r="K48" s="18">
        <f t="shared" si="3"/>
        <v>483.6</v>
      </c>
      <c r="L48" s="16">
        <f t="shared" si="4"/>
        <v>9301.6378876419749</v>
      </c>
      <c r="M48" s="16">
        <f t="shared" si="5"/>
        <v>9208.6215087655546</v>
      </c>
      <c r="N48" s="16">
        <f t="shared" si="6"/>
        <v>93.016378876419751</v>
      </c>
      <c r="O48" s="16">
        <f t="shared" si="7"/>
        <v>558.09827325851847</v>
      </c>
      <c r="P48" s="16">
        <f t="shared" si="0"/>
        <v>9859.7361609004929</v>
      </c>
    </row>
    <row r="49" spans="1:16" s="4" customFormat="1" ht="15.75" x14ac:dyDescent="0.25">
      <c r="A49" s="3">
        <v>44</v>
      </c>
      <c r="B49" s="3" t="s">
        <v>52</v>
      </c>
      <c r="C49" s="17">
        <v>62</v>
      </c>
      <c r="D49" s="17">
        <v>2</v>
      </c>
      <c r="E49" s="12">
        <f t="shared" si="1"/>
        <v>64</v>
      </c>
      <c r="F49" s="22">
        <v>1</v>
      </c>
      <c r="G49" s="2">
        <v>1.3</v>
      </c>
      <c r="H49" s="2">
        <v>1</v>
      </c>
      <c r="I49" s="2">
        <v>1.2</v>
      </c>
      <c r="J49" s="2">
        <f t="shared" si="2"/>
        <v>1.56</v>
      </c>
      <c r="K49" s="18">
        <f t="shared" si="3"/>
        <v>99.84</v>
      </c>
      <c r="L49" s="16">
        <f t="shared" si="4"/>
        <v>1920.3381445454397</v>
      </c>
      <c r="M49" s="16">
        <f t="shared" si="5"/>
        <v>1901.1347630999853</v>
      </c>
      <c r="N49" s="16">
        <f t="shared" si="6"/>
        <v>19.203381445454397</v>
      </c>
      <c r="O49" s="16">
        <f t="shared" si="7"/>
        <v>115.22028867272638</v>
      </c>
      <c r="P49" s="16">
        <f t="shared" si="0"/>
        <v>2035.5584332181661</v>
      </c>
    </row>
    <row r="50" spans="1:16" s="4" customFormat="1" ht="15.75" x14ac:dyDescent="0.25">
      <c r="A50" s="3">
        <v>45</v>
      </c>
      <c r="B50" s="3" t="s">
        <v>53</v>
      </c>
      <c r="C50" s="17">
        <v>391</v>
      </c>
      <c r="D50" s="17">
        <v>14</v>
      </c>
      <c r="E50" s="12">
        <f t="shared" si="1"/>
        <v>405</v>
      </c>
      <c r="F50" s="22">
        <v>1</v>
      </c>
      <c r="G50" s="2">
        <f>G8</f>
        <v>1.2</v>
      </c>
      <c r="H50" s="2">
        <v>1</v>
      </c>
      <c r="I50" s="2">
        <v>1.2</v>
      </c>
      <c r="J50" s="2">
        <f t="shared" si="2"/>
        <v>1.44</v>
      </c>
      <c r="K50" s="18">
        <f t="shared" si="3"/>
        <v>583.19999999999993</v>
      </c>
      <c r="L50" s="16">
        <f t="shared" si="4"/>
        <v>11217.359834724562</v>
      </c>
      <c r="M50" s="16">
        <f t="shared" si="5"/>
        <v>11105.186236377316</v>
      </c>
      <c r="N50" s="16">
        <f t="shared" si="6"/>
        <v>112.17359834724563</v>
      </c>
      <c r="O50" s="16">
        <f t="shared" si="7"/>
        <v>673.04159008347369</v>
      </c>
      <c r="P50" s="16">
        <f t="shared" si="0"/>
        <v>11890.401424808037</v>
      </c>
    </row>
    <row r="51" spans="1:16" s="4" customFormat="1" ht="15.75" x14ac:dyDescent="0.25">
      <c r="A51" s="3">
        <v>46</v>
      </c>
      <c r="B51" s="3" t="s">
        <v>54</v>
      </c>
      <c r="C51" s="17">
        <v>26</v>
      </c>
      <c r="D51" s="17">
        <v>5</v>
      </c>
      <c r="E51" s="12">
        <f t="shared" si="1"/>
        <v>31</v>
      </c>
      <c r="F51" s="22">
        <v>1</v>
      </c>
      <c r="G51" s="2">
        <v>1.3</v>
      </c>
      <c r="H51" s="2">
        <v>1</v>
      </c>
      <c r="I51" s="2">
        <v>1.2</v>
      </c>
      <c r="J51" s="2">
        <f t="shared" si="2"/>
        <v>1.56</v>
      </c>
      <c r="K51" s="18">
        <f t="shared" si="3"/>
        <v>48.36</v>
      </c>
      <c r="L51" s="16">
        <f t="shared" si="4"/>
        <v>930.16378876419742</v>
      </c>
      <c r="M51" s="16">
        <f t="shared" si="5"/>
        <v>920.86215087655535</v>
      </c>
      <c r="N51" s="16">
        <f t="shared" si="6"/>
        <v>9.3016378876419736</v>
      </c>
      <c r="O51" s="16">
        <f t="shared" si="7"/>
        <v>55.809827325851842</v>
      </c>
      <c r="P51" s="16">
        <f t="shared" si="0"/>
        <v>985.97361609004918</v>
      </c>
    </row>
    <row r="52" spans="1:16" s="4" customFormat="1" ht="15.75" x14ac:dyDescent="0.25">
      <c r="A52" s="3">
        <v>47</v>
      </c>
      <c r="B52" s="3" t="s">
        <v>55</v>
      </c>
      <c r="C52" s="17">
        <v>62</v>
      </c>
      <c r="D52" s="17">
        <v>9</v>
      </c>
      <c r="E52" s="12">
        <f t="shared" si="1"/>
        <v>71</v>
      </c>
      <c r="F52" s="22">
        <v>1</v>
      </c>
      <c r="G52" s="2">
        <f>G8</f>
        <v>1.2</v>
      </c>
      <c r="H52" s="2">
        <v>1</v>
      </c>
      <c r="I52" s="2">
        <v>1.2</v>
      </c>
      <c r="J52" s="2">
        <f t="shared" si="2"/>
        <v>1.44</v>
      </c>
      <c r="K52" s="18">
        <f t="shared" si="3"/>
        <v>102.24</v>
      </c>
      <c r="L52" s="16">
        <f t="shared" si="4"/>
        <v>1966.5001191739357</v>
      </c>
      <c r="M52" s="16">
        <f t="shared" si="5"/>
        <v>1946.8351179821964</v>
      </c>
      <c r="N52" s="16">
        <f t="shared" si="6"/>
        <v>19.665001191739357</v>
      </c>
      <c r="O52" s="16">
        <f t="shared" si="7"/>
        <v>117.99000715043614</v>
      </c>
      <c r="P52" s="16">
        <f t="shared" si="0"/>
        <v>2084.4901263243719</v>
      </c>
    </row>
    <row r="53" spans="1:16" s="4" customFormat="1" ht="15.75" x14ac:dyDescent="0.25">
      <c r="A53" s="3">
        <v>48</v>
      </c>
      <c r="B53" s="3" t="s">
        <v>56</v>
      </c>
      <c r="C53" s="17">
        <v>5</v>
      </c>
      <c r="D53" s="17">
        <v>2</v>
      </c>
      <c r="E53" s="12">
        <f t="shared" si="1"/>
        <v>7</v>
      </c>
      <c r="F53" s="22">
        <v>1.5</v>
      </c>
      <c r="G53" s="2">
        <f>G9</f>
        <v>1</v>
      </c>
      <c r="H53" s="2">
        <v>1</v>
      </c>
      <c r="I53" s="2">
        <v>1.2</v>
      </c>
      <c r="J53" s="2">
        <f t="shared" si="2"/>
        <v>1.7999999999999998</v>
      </c>
      <c r="K53" s="18">
        <f t="shared" si="3"/>
        <v>12.599999999999998</v>
      </c>
      <c r="L53" s="16">
        <f t="shared" si="4"/>
        <v>242.35036679960476</v>
      </c>
      <c r="M53" s="16">
        <f t="shared" si="5"/>
        <v>239.92686313160868</v>
      </c>
      <c r="N53" s="16">
        <f t="shared" si="6"/>
        <v>2.4235036679960476</v>
      </c>
      <c r="O53" s="16">
        <f t="shared" si="7"/>
        <v>14.541022007976284</v>
      </c>
      <c r="P53" s="16">
        <f t="shared" si="0"/>
        <v>256.891388807581</v>
      </c>
    </row>
    <row r="54" spans="1:16" s="4" customFormat="1" ht="15.75" x14ac:dyDescent="0.25">
      <c r="A54" s="3">
        <v>49</v>
      </c>
      <c r="B54" s="3" t="s">
        <v>57</v>
      </c>
      <c r="C54" s="17">
        <v>55</v>
      </c>
      <c r="D54" s="17">
        <v>8</v>
      </c>
      <c r="E54" s="12">
        <f t="shared" si="1"/>
        <v>63</v>
      </c>
      <c r="F54" s="22">
        <v>1.5</v>
      </c>
      <c r="G54" s="2">
        <v>1.3</v>
      </c>
      <c r="H54" s="2">
        <v>1</v>
      </c>
      <c r="I54" s="2">
        <v>1.2</v>
      </c>
      <c r="J54" s="2">
        <f t="shared" si="2"/>
        <v>2.3400000000000003</v>
      </c>
      <c r="K54" s="18">
        <f t="shared" si="3"/>
        <v>147.42000000000002</v>
      </c>
      <c r="L54" s="16">
        <f t="shared" si="4"/>
        <v>2835.4992915553762</v>
      </c>
      <c r="M54" s="16">
        <f t="shared" si="5"/>
        <v>2807.1442986398224</v>
      </c>
      <c r="N54" s="16">
        <f t="shared" si="6"/>
        <v>28.354992915553762</v>
      </c>
      <c r="O54" s="16">
        <f t="shared" si="7"/>
        <v>170.12995749332256</v>
      </c>
      <c r="P54" s="16">
        <f t="shared" si="0"/>
        <v>3005.629249048699</v>
      </c>
    </row>
    <row r="55" spans="1:16" s="4" customFormat="1" ht="15.75" x14ac:dyDescent="0.25">
      <c r="A55" s="3">
        <v>50</v>
      </c>
      <c r="B55" s="3" t="s">
        <v>58</v>
      </c>
      <c r="C55" s="17">
        <v>9</v>
      </c>
      <c r="D55" s="17">
        <v>3</v>
      </c>
      <c r="E55" s="12">
        <f t="shared" si="1"/>
        <v>12</v>
      </c>
      <c r="F55" s="22">
        <v>1.2</v>
      </c>
      <c r="G55" s="2">
        <f>G9</f>
        <v>1</v>
      </c>
      <c r="H55" s="2">
        <v>1</v>
      </c>
      <c r="I55" s="2">
        <v>1.2</v>
      </c>
      <c r="J55" s="2">
        <f t="shared" si="2"/>
        <v>1.44</v>
      </c>
      <c r="K55" s="18">
        <f t="shared" si="3"/>
        <v>17.28</v>
      </c>
      <c r="L55" s="16">
        <f t="shared" si="4"/>
        <v>332.36621732517227</v>
      </c>
      <c r="M55" s="16">
        <f t="shared" si="5"/>
        <v>329.04255515192051</v>
      </c>
      <c r="N55" s="16">
        <f t="shared" si="6"/>
        <v>3.3236621732517229</v>
      </c>
      <c r="O55" s="16">
        <f t="shared" si="7"/>
        <v>19.941973039510337</v>
      </c>
      <c r="P55" s="16">
        <f t="shared" si="0"/>
        <v>352.30819036468256</v>
      </c>
    </row>
    <row r="56" spans="1:16" s="4" customFormat="1" ht="15.75" x14ac:dyDescent="0.25">
      <c r="A56" s="3">
        <v>51</v>
      </c>
      <c r="B56" s="3" t="s">
        <v>59</v>
      </c>
      <c r="C56" s="19">
        <v>18</v>
      </c>
      <c r="D56" s="19">
        <v>7</v>
      </c>
      <c r="E56" s="12">
        <f t="shared" si="1"/>
        <v>25</v>
      </c>
      <c r="F56" s="22">
        <v>1</v>
      </c>
      <c r="G56" s="2">
        <f>G9</f>
        <v>1</v>
      </c>
      <c r="H56" s="2">
        <v>1</v>
      </c>
      <c r="I56" s="2">
        <v>1.2</v>
      </c>
      <c r="J56" s="2">
        <f>F56*G56*H56*I56</f>
        <v>1.2</v>
      </c>
      <c r="K56" s="18">
        <f t="shared" si="3"/>
        <v>30</v>
      </c>
      <c r="L56" s="16">
        <f t="shared" si="4"/>
        <v>577.02468285620193</v>
      </c>
      <c r="M56" s="16">
        <f t="shared" si="5"/>
        <v>571.25443602763994</v>
      </c>
      <c r="N56" s="16">
        <f t="shared" si="6"/>
        <v>5.7702468285620192</v>
      </c>
      <c r="O56" s="16">
        <f t="shared" si="7"/>
        <v>34.621480971372115</v>
      </c>
      <c r="P56" s="16">
        <f t="shared" si="0"/>
        <v>611.64616382757401</v>
      </c>
    </row>
    <row r="57" spans="1:16" s="11" customFormat="1" ht="15.75" x14ac:dyDescent="0.25">
      <c r="A57" s="31" t="s">
        <v>60</v>
      </c>
      <c r="B57" s="31"/>
      <c r="C57" s="5">
        <f t="shared" ref="C57:E57" si="8">SUM(C6:C56)</f>
        <v>4242</v>
      </c>
      <c r="D57" s="5">
        <f t="shared" si="8"/>
        <v>745</v>
      </c>
      <c r="E57" s="5">
        <f t="shared" si="8"/>
        <v>4987</v>
      </c>
      <c r="F57" s="23"/>
      <c r="G57" s="10"/>
      <c r="H57" s="10"/>
      <c r="I57" s="10"/>
      <c r="J57" s="2"/>
      <c r="K57" s="5">
        <f>SUM(K6:K56)</f>
        <v>9183.2160000000022</v>
      </c>
      <c r="L57" s="10">
        <f>SUM(L6:L56)</f>
        <v>176631.40999999997</v>
      </c>
      <c r="M57" s="10">
        <f t="shared" ref="M57:P57" si="9">SUM(M6:M56)</f>
        <v>174865.09589999993</v>
      </c>
      <c r="N57" s="10">
        <f t="shared" si="9"/>
        <v>1766.3140999999987</v>
      </c>
      <c r="O57" s="10">
        <f t="shared" si="9"/>
        <v>10597.884599999996</v>
      </c>
      <c r="P57" s="10">
        <f t="shared" si="9"/>
        <v>187229.29459999996</v>
      </c>
    </row>
  </sheetData>
  <mergeCells count="13">
    <mergeCell ref="A57:B57"/>
    <mergeCell ref="A1:P1"/>
    <mergeCell ref="F2:J2"/>
    <mergeCell ref="L2:L3"/>
    <mergeCell ref="M2:N2"/>
    <mergeCell ref="O2:O3"/>
    <mergeCell ref="K2:K3"/>
    <mergeCell ref="P2:P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КГС 2020</vt:lpstr>
      <vt:lpstr>'расчет КГС 2020'!Заголовки_для_печати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FinOtdel</cp:lastModifiedBy>
  <cp:lastPrinted>2019-11-25T09:53:47Z</cp:lastPrinted>
  <dcterms:created xsi:type="dcterms:W3CDTF">2019-01-30T11:40:21Z</dcterms:created>
  <dcterms:modified xsi:type="dcterms:W3CDTF">2019-11-25T11:54:29Z</dcterms:modified>
</cp:coreProperties>
</file>